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31_12_21\Future\"/>
    </mc:Choice>
  </mc:AlternateContent>
  <bookViews>
    <workbookView xWindow="0" yWindow="0" windowWidth="10035" windowHeight="10095" activeTab="1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" sheetId="15" r:id="rId15"/>
    <sheet name="11" sheetId="16" r:id="rId16"/>
  </sheets>
  <definedNames>
    <definedName name="OLE_LINK9" localSheetId="1">'2'!$B$83</definedName>
    <definedName name="_xlnm.Print_Area" localSheetId="14">'10'!$A$1:$J$75</definedName>
    <definedName name="_xlnm.Print_Area" localSheetId="15">'11'!$B$1:$L$43</definedName>
    <definedName name="_xlnm.Print_Area" localSheetId="1">'2'!$A$1:$E$76</definedName>
    <definedName name="_xlnm.Print_Area" localSheetId="2">'3'!$A$1:$E$39</definedName>
    <definedName name="_xlnm.Print_Area" localSheetId="3">'4'!$A$1:$D$60</definedName>
    <definedName name="_xlnm.Print_Area" localSheetId="4">'5'!$A$1:$F$33</definedName>
    <definedName name="_xlnm.Print_Area" localSheetId="5">'6_0'!$A$1:$Q$71</definedName>
    <definedName name="_xlnm.Print_Area" localSheetId="6">'6_1'!$A$1:$M$39</definedName>
    <definedName name="_xlnm.Print_Area" localSheetId="7">'6_2'!$A$1:$N$39</definedName>
    <definedName name="_xlnm.Print_Area" localSheetId="8">'6_3'!$A$1:$L$27</definedName>
    <definedName name="_xlnm.Print_Area" localSheetId="9">'6_4'!$A$1:$G$21</definedName>
    <definedName name="_xlnm.Print_Area" localSheetId="11">'7'!$A$1:$G$34</definedName>
    <definedName name="_xlnm.Print_Area" localSheetId="12">'8'!$A$1:$H$26</definedName>
    <definedName name="_xlnm.Print_Area" localSheetId="13">'9'!$A$1:$F$202</definedName>
  </definedNames>
  <calcPr calcId="162913"/>
</workbook>
</file>

<file path=xl/calcChain.xml><?xml version="1.0" encoding="utf-8"?>
<calcChain xmlns="http://schemas.openxmlformats.org/spreadsheetml/2006/main">
  <c r="D65" i="2" l="1"/>
  <c r="D64" i="2"/>
  <c r="D34" i="3" l="1"/>
  <c r="D14" i="3"/>
  <c r="D27" i="3" s="1"/>
  <c r="C23" i="4" l="1"/>
  <c r="C50" i="4" s="1"/>
  <c r="C17" i="4"/>
  <c r="C35" i="4" l="1"/>
  <c r="C49" i="4"/>
  <c r="C52" i="4" s="1"/>
  <c r="C56" i="4" s="1"/>
  <c r="D76" i="1" l="1"/>
  <c r="D57" i="2" l="1"/>
  <c r="D51" i="2"/>
  <c r="D31" i="2"/>
  <c r="D23" i="2"/>
  <c r="D19" i="2"/>
  <c r="D14" i="2"/>
  <c r="D35" i="2" s="1"/>
  <c r="D43" i="2" l="1"/>
  <c r="D49" i="2" s="1"/>
  <c r="D65" i="1"/>
  <c r="D58" i="1"/>
  <c r="D43" i="1"/>
  <c r="D37" i="1"/>
  <c r="D23" i="1"/>
  <c r="D17" i="1"/>
  <c r="D50" i="4"/>
  <c r="D49" i="4"/>
  <c r="D51" i="4" s="1"/>
  <c r="D56" i="4" s="1"/>
  <c r="D32" i="1" l="1"/>
  <c r="D15" i="1"/>
  <c r="D56" i="1" s="1"/>
  <c r="D72" i="1" l="1"/>
  <c r="D70" i="1" s="1"/>
  <c r="D57" i="1" s="1"/>
  <c r="E64" i="2"/>
  <c r="E65" i="2" s="1"/>
  <c r="E35" i="2"/>
  <c r="E57" i="1"/>
  <c r="E17" i="1"/>
  <c r="E15" i="1" s="1"/>
  <c r="E56" i="1" s="1"/>
  <c r="A1" i="2" l="1"/>
  <c r="B1" i="16" s="1"/>
  <c r="A2" i="2"/>
  <c r="A2" i="14" s="1"/>
  <c r="A3" i="2"/>
  <c r="A3" i="15" s="1"/>
  <c r="A4" i="2"/>
  <c r="A4" i="14" s="1"/>
  <c r="A5" i="2"/>
  <c r="A5" i="14" s="1"/>
  <c r="A6" i="2"/>
  <c r="A6" i="15" s="1"/>
  <c r="A1" i="3"/>
  <c r="A2" i="3"/>
  <c r="A3" i="3"/>
  <c r="A4" i="3"/>
  <c r="A5" i="3"/>
  <c r="A6" i="3"/>
  <c r="A1" i="4"/>
  <c r="A2" i="4"/>
  <c r="A3" i="4"/>
  <c r="A4" i="4"/>
  <c r="A5" i="4"/>
  <c r="A6" i="4"/>
  <c r="B2" i="5"/>
  <c r="B3" i="5"/>
  <c r="B4" i="5"/>
  <c r="B5" i="5"/>
  <c r="B6" i="5"/>
  <c r="B7" i="5"/>
  <c r="A1" i="6"/>
  <c r="A2" i="6"/>
  <c r="A3" i="6"/>
  <c r="A4" i="6"/>
  <c r="A5" i="6"/>
  <c r="A6" i="6"/>
  <c r="R68" i="6"/>
  <c r="S68" i="6"/>
  <c r="A1" i="7"/>
  <c r="A2" i="7"/>
  <c r="A3" i="7"/>
  <c r="A4" i="7"/>
  <c r="A5" i="7"/>
  <c r="A6" i="7"/>
  <c r="A1" i="8"/>
  <c r="A2" i="8"/>
  <c r="A3" i="8"/>
  <c r="A4" i="8"/>
  <c r="A5" i="8"/>
  <c r="A6" i="8"/>
  <c r="A1" i="9"/>
  <c r="A2" i="9"/>
  <c r="A3" i="9"/>
  <c r="A4" i="9"/>
  <c r="A5" i="9"/>
  <c r="A6" i="9"/>
  <c r="A1" i="10"/>
  <c r="A2" i="10"/>
  <c r="A3" i="10"/>
  <c r="A4" i="10"/>
  <c r="A5" i="10"/>
  <c r="A6" i="10"/>
  <c r="A1" i="11"/>
  <c r="A2" i="11"/>
  <c r="A3" i="11"/>
  <c r="A4" i="11"/>
  <c r="A5" i="11"/>
  <c r="A6" i="11"/>
  <c r="B1" i="12"/>
  <c r="B2" i="12"/>
  <c r="B3" i="12"/>
  <c r="B4" i="12"/>
  <c r="B5" i="12"/>
  <c r="B6" i="12"/>
  <c r="D24" i="12"/>
  <c r="E24" i="12"/>
  <c r="A1" i="13"/>
  <c r="A2" i="13"/>
  <c r="A3" i="13"/>
  <c r="A4" i="13"/>
  <c r="A5" i="13"/>
  <c r="A6" i="13"/>
  <c r="A1" i="14"/>
  <c r="A6" i="14"/>
  <c r="A1" i="15"/>
  <c r="B2" i="16"/>
  <c r="B3" i="16"/>
  <c r="H37" i="16"/>
  <c r="B6" i="16" l="1"/>
  <c r="A2" i="15"/>
  <c r="A3" i="14"/>
  <c r="B5" i="16"/>
  <c r="A5" i="15"/>
  <c r="B4" i="16"/>
  <c r="A4" i="15"/>
</calcChain>
</file>

<file path=xl/sharedStrings.xml><?xml version="1.0" encoding="utf-8"?>
<sst xmlns="http://schemas.openxmlformats.org/spreadsheetml/2006/main" count="1352" uniqueCount="905">
  <si>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</si>
  <si>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</si>
  <si>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</si>
  <si>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</si>
  <si>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STANJA INVESTICIONOG FONDA</t>
  </si>
  <si>
    <t>(Izvjestaj o finansijskom polozaju)</t>
  </si>
  <si>
    <t>na dan 31.12.2021 godine</t>
  </si>
  <si>
    <t>(u konvertibilnim markama)</t>
  </si>
  <si>
    <t>Grupa računa / račun</t>
  </si>
  <si>
    <t>POZICIJA</t>
  </si>
  <si>
    <t>AOP</t>
  </si>
  <si>
    <t>Tekuća godina</t>
  </si>
  <si>
    <t xml:space="preserve">Prethodna godina </t>
  </si>
  <si>
    <t>A. UKUPNA IMOVINA (002+003+009+016+017)</t>
  </si>
  <si>
    <t>001</t>
  </si>
  <si>
    <t>100 do 102</t>
  </si>
  <si>
    <t>I - Gotovina i gotovinski ekvivalenti</t>
  </si>
  <si>
    <t>002</t>
  </si>
  <si>
    <t>II - Ulaganja fonda (004 do 008)</t>
  </si>
  <si>
    <t>003</t>
  </si>
  <si>
    <t>200 do 205</t>
  </si>
  <si>
    <t>1. Ulaganja fonda u finansijska sredstva po fer vrijednosti kroz bilans uspjeha</t>
  </si>
  <si>
    <t>004</t>
  </si>
  <si>
    <t>210 do 215</t>
  </si>
  <si>
    <t>2. Ulaganja fonda u finansijska sredstva raspoloživa za prodaju</t>
  </si>
  <si>
    <t>005</t>
  </si>
  <si>
    <t>220 do 225</t>
  </si>
  <si>
    <t>3. Ulaganja fonda u finansijska sredstva koja se drže do roka dospijeća</t>
  </si>
  <si>
    <t>006</t>
  </si>
  <si>
    <t>230 do 235</t>
  </si>
  <si>
    <t>4. Depoziti i plasmani</t>
  </si>
  <si>
    <t>007</t>
  </si>
  <si>
    <t>5. Ostala ulaganja</t>
  </si>
  <si>
    <t>008</t>
  </si>
  <si>
    <t>III - Potraživanja (010 do 015)</t>
  </si>
  <si>
    <t>009</t>
  </si>
  <si>
    <t>1. Potraživanja po osnovu prodaje hartija od vrijednosti</t>
  </si>
  <si>
    <t>010</t>
  </si>
  <si>
    <t>2. Potraživanja po osnovu kamata</t>
  </si>
  <si>
    <t>011</t>
  </si>
  <si>
    <t>3. Potraživanja po osnovu dividendi</t>
  </si>
  <si>
    <t>012</t>
  </si>
  <si>
    <t>4. Potraživanja po osnovu datih avansa</t>
  </si>
  <si>
    <t>013</t>
  </si>
  <si>
    <t>5. Ostala potraživanja</t>
  </si>
  <si>
    <t>014</t>
  </si>
  <si>
    <t>310 do 312</t>
  </si>
  <si>
    <t>6. Potraživanja od društva za upravljanje</t>
  </si>
  <si>
    <t>015</t>
  </si>
  <si>
    <t>IV - Odložena poreska sredstva</t>
  </si>
  <si>
    <t>016</t>
  </si>
  <si>
    <t>V - AVR</t>
  </si>
  <si>
    <t>017</t>
  </si>
  <si>
    <t>B. OBAVEZE (019+023+029+032+035+038+039+040+041)</t>
  </si>
  <si>
    <t>018</t>
  </si>
  <si>
    <t>I - Obaveze po osnovu poslovanja fonda (020 do 022)</t>
  </si>
  <si>
    <t>019</t>
  </si>
  <si>
    <t>400, 401</t>
  </si>
  <si>
    <t>1. Obaveze po osnovu ulaganja u hartije od vrijednosti</t>
  </si>
  <si>
    <t>020</t>
  </si>
  <si>
    <t>2. Obaveze po osnovu ulaganja u repo poslove</t>
  </si>
  <si>
    <t>021</t>
  </si>
  <si>
    <t>3. Ostale obaveze po osnovu ulaganja</t>
  </si>
  <si>
    <t>022</t>
  </si>
  <si>
    <t>II - Obaveze po osnovu troškova poslovanja (024 do 028)</t>
  </si>
  <si>
    <t>023</t>
  </si>
  <si>
    <t>1. Obaveze prema banci depozitaru</t>
  </si>
  <si>
    <t>024</t>
  </si>
  <si>
    <t>2. Obaveze po osnovu otkupa udjela</t>
  </si>
  <si>
    <t>025</t>
  </si>
  <si>
    <t>3. Obaveze za učešće u dobitku</t>
  </si>
  <si>
    <t>026</t>
  </si>
  <si>
    <t>4. Obaveze za porez na dobit</t>
  </si>
  <si>
    <t>027</t>
  </si>
  <si>
    <t>411, 412,  419</t>
  </si>
  <si>
    <t>5. Ostale obaveze iz poslovanja</t>
  </si>
  <si>
    <t>028</t>
  </si>
  <si>
    <t>III - Obaveze prema društvu za upravljanje (030+031)</t>
  </si>
  <si>
    <t>029</t>
  </si>
  <si>
    <t>420 do 429 bez 422</t>
  </si>
  <si>
    <t>1. Obaveze prema društvu za upravljanje fondom</t>
  </si>
  <si>
    <t>030</t>
  </si>
  <si>
    <t>2. Obaveza za ulaznu i izlaznu naknadu</t>
  </si>
  <si>
    <t>031</t>
  </si>
  <si>
    <t>IV - Kratkoročne finansijske obaveze (033+034)</t>
  </si>
  <si>
    <t>032</t>
  </si>
  <si>
    <t>1. Kratkoročni krediti</t>
  </si>
  <si>
    <t>033</t>
  </si>
  <si>
    <t>431, 439</t>
  </si>
  <si>
    <t>2. Ostale kratkoročne finansijske obaveze</t>
  </si>
  <si>
    <t>034</t>
  </si>
  <si>
    <t>V - Dugoročne obaveze (036+037)</t>
  </si>
  <si>
    <t>035</t>
  </si>
  <si>
    <t>440, 441</t>
  </si>
  <si>
    <t>1. Dugoročni krediti</t>
  </si>
  <si>
    <t>036</t>
  </si>
  <si>
    <t>2. Ostale dugoročne obaveze</t>
  </si>
  <si>
    <t>037</t>
  </si>
  <si>
    <t>VI - Ostale obaveze fonda</t>
  </si>
  <si>
    <t>038</t>
  </si>
  <si>
    <t>VII - Odložene poreske obaveze</t>
  </si>
  <si>
    <t>039</t>
  </si>
  <si>
    <t>VIII - PVR</t>
  </si>
  <si>
    <t>040</t>
  </si>
  <si>
    <t>IX - Obaveze po osnovu članstva</t>
  </si>
  <si>
    <t>041</t>
  </si>
  <si>
    <t>V. NETO IMOVINA FONDA (001-018)</t>
  </si>
  <si>
    <t>042</t>
  </si>
  <si>
    <t>G. KAPITAL (044+048+051+055+056-059±062)</t>
  </si>
  <si>
    <t>043</t>
  </si>
  <si>
    <t>I - Osnovni kapital (045 do 047)</t>
  </si>
  <si>
    <t>044</t>
  </si>
  <si>
    <t>1. Akcijski kapital-redovne akcije</t>
  </si>
  <si>
    <t>045</t>
  </si>
  <si>
    <t>2. Udjeli</t>
  </si>
  <si>
    <t>046</t>
  </si>
  <si>
    <t>3. Neto imovina dobrovoljnog penzijskog fonda /otvoreni investicioni fond</t>
  </si>
  <si>
    <t>047</t>
  </si>
  <si>
    <t>II - Kapitalne rezerve (049+050)</t>
  </si>
  <si>
    <t>048</t>
  </si>
  <si>
    <t>1. Emisiona premija</t>
  </si>
  <si>
    <t>049</t>
  </si>
  <si>
    <t>2. Ostale kapitalne rezerve</t>
  </si>
  <si>
    <t>050</t>
  </si>
  <si>
    <t>III - Revalorizacione rezerve (052 do 054)</t>
  </si>
  <si>
    <t>051</t>
  </si>
  <si>
    <t>1. Revalorizacione rezerve po osnovu revalorizacije finansijskih sredstava raspoloživih za prodaju</t>
  </si>
  <si>
    <t>052</t>
  </si>
  <si>
    <t>2. Revalorizacione rezerve po osnovu instrumenata zaštite</t>
  </si>
  <si>
    <t>053</t>
  </si>
  <si>
    <t>3. Ostale revalorizacione rezerve</t>
  </si>
  <si>
    <t>054</t>
  </si>
  <si>
    <t>IV - Rezerve iz dobiti</t>
  </si>
  <si>
    <t>055</t>
  </si>
  <si>
    <t>V - Neraspoređena dobit (057+058)</t>
  </si>
  <si>
    <t>056</t>
  </si>
  <si>
    <t>1. Neraspoređeni dobitak ranijih godina</t>
  </si>
  <si>
    <t>057</t>
  </si>
  <si>
    <t>2. Neraspoređeni dobitak tekuće godine</t>
  </si>
  <si>
    <t>058</t>
  </si>
  <si>
    <t>VI - Nepokriveni gubitak (060+061)</t>
  </si>
  <si>
    <t>059</t>
  </si>
  <si>
    <t>1. Nepokriveni gubitak ranijih godina</t>
  </si>
  <si>
    <t>060</t>
  </si>
  <si>
    <t>2. Nepokriveni gubitak tekuće godine</t>
  </si>
  <si>
    <t>061</t>
  </si>
  <si>
    <t>VII - Nerealizovani dobitak/gubitak (063+064)</t>
  </si>
  <si>
    <t>062</t>
  </si>
  <si>
    <t>1. Nerealizovani dobici po osnovu finansijskih sredstava po fer vrijednosti kroz bilans uspjeha</t>
  </si>
  <si>
    <t>063</t>
  </si>
  <si>
    <t>2. Nerealizovani gubici po osnovu finansijskih sredstava po fer vrijednosti kroz bilans uspjeha</t>
  </si>
  <si>
    <t>064</t>
  </si>
  <si>
    <t>D. BROJ EMITOVANIH AKCIJA/UDJELA</t>
  </si>
  <si>
    <t>065</t>
  </si>
  <si>
    <t>Đ. NETO IMOVINA PO UDJELU/AKCIJI (042/065)</t>
  </si>
  <si>
    <t>066</t>
  </si>
  <si>
    <t>E. VANBILANSNE EVIDENCIJE
1. Vanbilansna aktiva</t>
  </si>
  <si>
    <t>067</t>
  </si>
  <si>
    <t>2. Vanbilansna pasiva</t>
  </si>
  <si>
    <t>068</t>
  </si>
  <si>
    <t xml:space="preserve">U Banja Luci </t>
  </si>
  <si>
    <t xml:space="preserve"> Lice sa licencom</t>
  </si>
  <si>
    <t>M.P.</t>
  </si>
  <si>
    <t>Zakonski zastupnik društva za upravljanje investicionim fondom</t>
  </si>
  <si>
    <t>Bojan Blagojević</t>
  </si>
  <si>
    <t>Nenad Tomović  Goran Klincov</t>
  </si>
  <si>
    <t>BILANS USPJEHA INVESTICONOG FONDA</t>
  </si>
  <si>
    <t>(Izvjestaj o ukupnom rezultatu u periodu)</t>
  </si>
  <si>
    <t xml:space="preserve">od 01.01. do 31.12.2021  godine </t>
  </si>
  <si>
    <t>Prethodna godina</t>
  </si>
  <si>
    <t>A. REALIZOVANI PRIHODI I RASHODI</t>
  </si>
  <si>
    <t>I - Poslovni prihodi (203 do 206)</t>
  </si>
  <si>
    <t>1. Prihodi od dividendi</t>
  </si>
  <si>
    <t>2. Prihodi od kamata</t>
  </si>
  <si>
    <t>3. Amortizacija premije (diskonta) po osnovu HOV sa fiksnim rokom dospijeća</t>
  </si>
  <si>
    <t>4. Ostali poslovni prihodi</t>
  </si>
  <si>
    <t>II - Realizovani dobitak (208 do 210)</t>
  </si>
  <si>
    <t>1. Realizovani dobici po osnovu prodaje hartija od vrijednosti</t>
  </si>
  <si>
    <t>2. Realizovani dobitak po osnovu kursnih razlika</t>
  </si>
  <si>
    <t>3. Ostali realizovani dobici</t>
  </si>
  <si>
    <t>III - Poslovni rashodi (212 do 218)</t>
  </si>
  <si>
    <t>1. Naknada društvu za upravljanje</t>
  </si>
  <si>
    <t>2. Troškovi kupovine i prodaje ulaganja</t>
  </si>
  <si>
    <t>3. Rashodi po osnovu kamata</t>
  </si>
  <si>
    <t>4. Naknada članovima nadzornog odbora</t>
  </si>
  <si>
    <t>5. Naknada banci depozitaru</t>
  </si>
  <si>
    <t>6. Rashodi po osnovu poreza</t>
  </si>
  <si>
    <t>604, 606, 609</t>
  </si>
  <si>
    <t>7. Ostali poslovni rashodi fonda</t>
  </si>
  <si>
    <t>IV - Realizovani gubitak (220 do 222)</t>
  </si>
  <si>
    <t>1. Realizovani gubici na prodaji hartija od vrijednosti</t>
  </si>
  <si>
    <t>2. Realizovani gubitak po osnovu kursnih razlika</t>
  </si>
  <si>
    <t>3. Ostali realizovani gubici</t>
  </si>
  <si>
    <t>V - REALIZOVANI DOBITAK I GUBITAK
1. Realizovani dobitak (202+207-211-219)</t>
  </si>
  <si>
    <t>2. Realizovani gubitak (211+219-202-207)</t>
  </si>
  <si>
    <t>VI - Finansijski prihodi (226+227)</t>
  </si>
  <si>
    <t>1. Prihodi od kamata</t>
  </si>
  <si>
    <t>2. Ostali finansijski prihodi</t>
  </si>
  <si>
    <t>VII - Finansijski rashodi (229+230)</t>
  </si>
  <si>
    <t>1. Rashodi po osnovu kamata</t>
  </si>
  <si>
    <t>2. Ostali finansijski rashodi</t>
  </si>
  <si>
    <t>B. REALIZOVANI DOBITAK I GUBITAK PRIJE OPOREZIVANJA
1. Realizovani dobitak prije oporezivanja (223+225-228) ili (225-228-224)</t>
  </si>
  <si>
    <t>2. Realizovani gubitak prije oporezivanja (224+228-225) ili (228-225-223)</t>
  </si>
  <si>
    <t>V. TEKUĆI I ODLOŽENI POREZ NA DOBIT</t>
  </si>
  <si>
    <t>1. Poreski rashod perioda</t>
  </si>
  <si>
    <t>822 dio</t>
  </si>
  <si>
    <t>2. Odloženi poreski rashod perioda</t>
  </si>
  <si>
    <t>3. Odloženi poreski prihod perioda</t>
  </si>
  <si>
    <t>G. REALIZOVANI DOBITAK I GUBITAK POSLIJE OPOREZIVANJA
1. Realizovani dobitak poslije oporezivanja (231-232-234-235+236)</t>
  </si>
  <si>
    <t>2. Realizovani gubitak poslije oporezivanja (232-231+234+235-236)</t>
  </si>
  <si>
    <t>D. NEREALIZOVANI DOBICI I GUBICI
I - Nerealizovani dobici (240 do 244)</t>
  </si>
  <si>
    <t>1. Nerealizovani dobici na hartijama od vrijednosti</t>
  </si>
  <si>
    <t>2. Nerealizovani dobici po osnovu kursnih razlika na monetarnim pozicijama, osim na hartijama od vrijednosti</t>
  </si>
  <si>
    <t>3. Nerealizovani dobici po osnovu kursnih razlika na hartijama od vrijednosti</t>
  </si>
  <si>
    <t>4. Nerealizovani dobici na derivatima, instrumentima zastite</t>
  </si>
  <si>
    <t>5. Ostali nerealizovani dobici</t>
  </si>
  <si>
    <t>II - Nerealizovani gubici (246 do 250)</t>
  </si>
  <si>
    <t>1. Nerealizovani gubici na hartijama od vrijednosti</t>
  </si>
  <si>
    <t>2. Nerealizovani gubici po osnovu kursnih razlika na monetarnim sredstvima, osim na hartijama od vrijednosti</t>
  </si>
  <si>
    <t>3. Nerealizovani gubici po osnovu kursnih razlika na hartijama od vrijednosti</t>
  </si>
  <si>
    <t>4. Nerealizovani gubici po osnovu derivata</t>
  </si>
  <si>
    <t>5. Ostali nerealizovani gubici</t>
  </si>
  <si>
    <t>Đ. UKUPNI NEREALIZOVANI DOBICI (GUBICI) FONDA
1. Ukupni nerealizovani dobitak (239-245)</t>
  </si>
  <si>
    <t>2. Ukupni nerealizovani gubitak (245-239)</t>
  </si>
  <si>
    <t>E. POVEĆANJE (SMANJENJE) NETO IMOVINE OD POSLOVANJA FONDA
1. Povećanje neto imovine fonda (237-238+251-252)</t>
  </si>
  <si>
    <t>2. Smanjenje neto imovine fonda (238-237+252-251)</t>
  </si>
  <si>
    <t>Obična zarada po akciji</t>
  </si>
  <si>
    <t>Razrijeđena zarada po akciji</t>
  </si>
  <si>
    <t>Lice sa licencom</t>
  </si>
  <si>
    <t xml:space="preserve">IZVJEŠTAJ O PROMJENAMA NETO IMOVINE INVESTICIONOG FONDA </t>
  </si>
  <si>
    <t>za period  01.01. - 31.12.2021 god.</t>
  </si>
  <si>
    <t xml:space="preserve">Redni broj </t>
  </si>
  <si>
    <t>1.</t>
  </si>
  <si>
    <t>Povećanje (smanjenje) neto imovine od poslovanja  fonda (302 do 306)</t>
  </si>
  <si>
    <t>2.</t>
  </si>
  <si>
    <t>Realizovani dobitak (gubitak) od ulaganja</t>
  </si>
  <si>
    <t>3.</t>
  </si>
  <si>
    <t>Ukupni nerealizovani dobici (gubici) od ulaganja</t>
  </si>
  <si>
    <t>4.</t>
  </si>
  <si>
    <t>Revalorizacione rezerve po osnovu finansijskih ulaganja  raspoloživih za prodaju</t>
  </si>
  <si>
    <t>5.</t>
  </si>
  <si>
    <t>Revalorizacione rezerve po osnovu derivata</t>
  </si>
  <si>
    <t>6.</t>
  </si>
  <si>
    <t>Neralizovani gubici i dobici po osnovu finansijskih sredstava po fer vrijednosti kroz bilans uspjeha</t>
  </si>
  <si>
    <t>7.</t>
  </si>
  <si>
    <t>Povećanje (smanjenje) neto imovine po osnovu transakcija sa udjelima/akcijama 
fonda (308 - 309)</t>
  </si>
  <si>
    <t>8.</t>
  </si>
  <si>
    <t xml:space="preserve">Povećanje  po osnovu izdatih udjela/akcija  fonda </t>
  </si>
  <si>
    <t>9.</t>
  </si>
  <si>
    <t xml:space="preserve">Smanjenje  po osnovu povlačenja udjela/akcija  fonda </t>
  </si>
  <si>
    <t>10.</t>
  </si>
  <si>
    <t>Povećanje (smanjenje) neto imovine po osnovu transakcija sa članovima
dobrovoljnog penzijskog fonda (311 - 312)</t>
  </si>
  <si>
    <t>11.</t>
  </si>
  <si>
    <t>Povećanje  po osnovu uplate penzijskih doprinosa dobrovoljnog penzijskog fonda</t>
  </si>
  <si>
    <t>12.</t>
  </si>
  <si>
    <t>Smanjenje  po osnovu isplata akumuliranih sredstava dobrovoljnog penzijskog fonda</t>
  </si>
  <si>
    <t>13.</t>
  </si>
  <si>
    <t>Objavljene dividende i drugi vidovi raspodjele dobitka i pokriće gubitka</t>
  </si>
  <si>
    <t>14.</t>
  </si>
  <si>
    <t>Ukupno povećanje (smanjenje) neto imovine fonda (301±307±310-313)</t>
  </si>
  <si>
    <t>15.</t>
  </si>
  <si>
    <t xml:space="preserve">Neto imovina </t>
  </si>
  <si>
    <t>16.</t>
  </si>
  <si>
    <t>Na početku perioda</t>
  </si>
  <si>
    <t>17.</t>
  </si>
  <si>
    <t>Na kraju perioda</t>
  </si>
  <si>
    <t>18.</t>
  </si>
  <si>
    <t>Broj udjela/akcija fonda u periodu</t>
  </si>
  <si>
    <t>19.</t>
  </si>
  <si>
    <t>Broj udjela/akcija na početku periodu</t>
  </si>
  <si>
    <t>20.</t>
  </si>
  <si>
    <t>Izdati udjeli/akcije u toku perioda</t>
  </si>
  <si>
    <t>21.</t>
  </si>
  <si>
    <t>Povučeni udjeli/akcije u toku perioda</t>
  </si>
  <si>
    <t>22.</t>
  </si>
  <si>
    <t>Broj udjela/akcija na kraju periodu</t>
  </si>
  <si>
    <t>BILANS TOKOVA GOTOVINE</t>
  </si>
  <si>
    <t>(Izvjestaj o tokovima gotovine investicionog fonda)</t>
  </si>
  <si>
    <t xml:space="preserve"> za period od 01.01. do 31.12.2021 godine</t>
  </si>
  <si>
    <t>OPIS</t>
  </si>
  <si>
    <t>Iznos</t>
  </si>
  <si>
    <t>A. Novčani tokovi iz poslovnih aktivnosti  I-Prilivi gotovine iz poslovnih aktivnosti (402 do 406)</t>
  </si>
  <si>
    <t>1.Prilivi po osnovu prodaje ulaganja</t>
  </si>
  <si>
    <t>2. Prilivi po osnovu dividendi</t>
  </si>
  <si>
    <t>3. Prilivi po osnovu kamata</t>
  </si>
  <si>
    <t>4.Prilivi po osnovu refundiranja rashoda</t>
  </si>
  <si>
    <t>5. Ostali prilivi od operativnih aktivnosti</t>
  </si>
  <si>
    <t>II- Odlivi gotovine iz operativnih aktivnosti (408 do 418)</t>
  </si>
  <si>
    <t>1. Odlivi po osnovu kupovine ulaganja</t>
  </si>
  <si>
    <t>2. Odlivi po osnovu ulaganja u hartije od vrijednosti</t>
  </si>
  <si>
    <t>3. Odlivi po osnovu ostalih ulaganja</t>
  </si>
  <si>
    <t>4. Odlivi po osnovu naknada društvu za upravljanje</t>
  </si>
  <si>
    <t>5. Odlivi po osnovu rashoda za kamate</t>
  </si>
  <si>
    <t>6. Odlivi po osnovu troškova kupovine i prodaje hartija od vrijednosti</t>
  </si>
  <si>
    <t>7. Odlivi po osnovu naknade eksternom revizoru</t>
  </si>
  <si>
    <t>8. Odlivi po osnovu troškova banke depozitara</t>
  </si>
  <si>
    <t>9. Odlivi po osnovu ostalih rashoda iz operativne aktivnosti</t>
  </si>
  <si>
    <t>10. Odlivi po osnovu poreza na dobit</t>
  </si>
  <si>
    <t>11. Odlivi po osnovu ostalih rashoda</t>
  </si>
  <si>
    <t>III- Neto priliv gotovine iz poslovnih aktivnosti (401-407)</t>
  </si>
  <si>
    <t>IV-Neto odliv gotovine iz poslovnih aktivnosti (407-401)</t>
  </si>
  <si>
    <t>B. Tokovi gotovine iz aktivnosti finansiranja I-Prilivi gotovine iz aktivnosti finansiranja (422 do  424)</t>
  </si>
  <si>
    <t>1. Prilivi po osnovu izdavanja udjela/emisije akcija</t>
  </si>
  <si>
    <t>2. Prilivi po osnovu uplate penzijskih doprinosa dobrovoljnog penzijskog fonda</t>
  </si>
  <si>
    <t>3. Prilivi po osnovu zaduživanja</t>
  </si>
  <si>
    <t>II- Odlivi gotovine iz aktivnosti finansiranja (426 do 430)</t>
  </si>
  <si>
    <t>1. Odlivi po osnovu otplate dugova</t>
  </si>
  <si>
    <t>2. Odlivi po osnovu otkupa sopstvenih akcija</t>
  </si>
  <si>
    <t>3. Odlivi po osnovu dividendi</t>
  </si>
  <si>
    <t>4. Odlivi po osnovu učešća u dobitku</t>
  </si>
  <si>
    <t>5. Odlivi po osnovu isplate akumuliranih sredstava dobrovoljnog
 penzijskog fonda</t>
  </si>
  <si>
    <t>III- Neto priliv gotovine iz aktivnosti finansiranja (421-425)</t>
  </si>
  <si>
    <t>IV-Neto odliv gotovine iz aktivnosti finansiranja (425-421)</t>
  </si>
  <si>
    <t>V. Ukupni prilivi gotovine (401+421)</t>
  </si>
  <si>
    <t>G. Ukupni odlivi gotovine (407+425)</t>
  </si>
  <si>
    <t>D. NETO PRILIV GOTOVINE (433-434)</t>
  </si>
  <si>
    <t>Đ. NETO ODLIV GOTOVINE (434-433)</t>
  </si>
  <si>
    <t xml:space="preserve">E. Gotovina na početku perioda </t>
  </si>
  <si>
    <t>Ž. Pozitivne kursne razlike po osnovu preračuna gotovine</t>
  </si>
  <si>
    <t>Z. Negativne kursne razlike po osnovu preračuna gotovine</t>
  </si>
  <si>
    <t>I.GOTOVINA NA KRAJU OBRAČUNSKOG PERIODA (437+435-436+438-439)</t>
  </si>
  <si>
    <t xml:space="preserve"> Lice sa licencom                 </t>
  </si>
  <si>
    <t>IZVJEŠTAJ O FINANSIJSKIM POKAZATELJIMA PO UDJELU ILI AKCIJI INVESTICIONOG FONDA</t>
  </si>
  <si>
    <t>za period 01.01.-31.12.2021 godine</t>
  </si>
  <si>
    <t>Redni broj</t>
  </si>
  <si>
    <t>Pozicija imovine</t>
  </si>
  <si>
    <t>I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</si>
  <si>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</si>
  <si>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</si>
  <si>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</si>
  <si>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</si>
  <si>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</si>
  <si>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</si>
  <si>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</si>
  <si>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</si>
  <si>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</si>
  <si>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</si>
  <si>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</si>
  <si>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</si>
  <si>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</si>
  <si>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</si>
  <si>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</si>
  <si>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</si>
  <si>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</si>
  <si>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</si>
  <si>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</si>
  <si>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IZVJEŠTAJ O STRUKTURI ULAGANJA INVESTICIONOG FONDA</t>
  </si>
  <si>
    <t>na dan 31.12.2021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</si>
  <si>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</si>
  <si>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</si>
  <si>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</si>
  <si>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</si>
  <si>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</si>
  <si>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</si>
  <si>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</si>
  <si>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</si>
  <si>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</si>
  <si>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</si>
  <si>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</si>
  <si>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</si>
  <si>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</si>
  <si>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</si>
  <si>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</si>
  <si>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</si>
  <si>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</si>
  <si>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</si>
  <si>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</si>
  <si>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</si>
  <si>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</si>
  <si>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</si>
  <si>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</si>
  <si>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</si>
  <si>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</si>
  <si>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</si>
  <si>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</si>
  <si>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</si>
  <si>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BH Telecom d.d. Sarajevo</t>
  </si>
  <si>
    <t>B</t>
  </si>
  <si>
    <t>BHTSR</t>
  </si>
  <si>
    <t>Boksit a.d. Milići</t>
  </si>
  <si>
    <t>BOKS-R-A</t>
  </si>
  <si>
    <t>Čistoća a.d. Banja Luka</t>
  </si>
  <si>
    <t>CIST-R-A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</si>
  <si>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</si>
  <si>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</si>
  <si>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</si>
  <si>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</si>
  <si>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</si>
  <si>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</si>
  <si>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Palas a.d. Banja Luka</t>
  </si>
  <si>
    <t>HPAL-R-A</t>
  </si>
  <si>
    <t>Industrijske plantaže a.d. Banja Luka</t>
  </si>
  <si>
    <t>IPBL-R-A</t>
  </si>
  <si>
    <t>Matex a.d. Banja Luka</t>
  </si>
  <si>
    <t>MATE-R-A</t>
  </si>
  <si>
    <t>Saničani a.d. Prijedor</t>
  </si>
  <si>
    <t>SNCN-R-A</t>
  </si>
  <si>
    <t>Telekom Srpske a.d. Banja Luka</t>
  </si>
  <si>
    <t>TLKM-R-A</t>
  </si>
  <si>
    <t>Veleprehrana a.d. Banja Luka</t>
  </si>
  <si>
    <t>VLPH-R-A</t>
  </si>
  <si>
    <t>Veletrgovina a.d. Gradiška</t>
  </si>
  <si>
    <t>VLTG-R-A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</si>
  <si>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</si>
  <si>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</si>
  <si>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</si>
  <si>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</si>
  <si>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</si>
  <si>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</si>
  <si>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</si>
  <si>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</si>
  <si>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</si>
  <si>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</si>
  <si>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</si>
  <si>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</si>
  <si>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</si>
  <si>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</si>
  <si>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</si>
  <si>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</si>
  <si>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</si>
  <si>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</si>
  <si>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</si>
  <si>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</si>
  <si>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</si>
  <si>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</si>
  <si>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</si>
  <si>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</si>
  <si>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</si>
  <si>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</si>
  <si>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</si>
  <si>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</si>
  <si>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</si>
  <si>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</si>
  <si>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</si>
  <si>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</si>
  <si>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</si>
  <si>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</si>
  <si>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</si>
  <si>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</si>
  <si>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</si>
  <si>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</si>
  <si>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</si>
  <si>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Apple Inc</t>
  </si>
  <si>
    <t>AAPL</t>
  </si>
  <si>
    <t>Allianz SE Munchen</t>
  </si>
  <si>
    <t>ALV</t>
  </si>
  <si>
    <t>Alibaba Group Holding Limited</t>
  </si>
  <si>
    <t>BABA</t>
  </si>
  <si>
    <t>Baidu Inc</t>
  </si>
  <si>
    <t>BIDU</t>
  </si>
  <si>
    <t>Bristol-Myers Squibb Company</t>
  </si>
  <si>
    <t>BMY</t>
  </si>
  <si>
    <t>Citigroup Inc.</t>
  </si>
  <si>
    <t>C</t>
  </si>
  <si>
    <t>Clavister Holding AB</t>
  </si>
  <si>
    <t>CLAV</t>
  </si>
  <si>
    <t>Canadian Solar Inc.</t>
  </si>
  <si>
    <t>CSIQ</t>
  </si>
  <si>
    <t>Ericsson Nikola Tesla d.d. Zagreb</t>
  </si>
  <si>
    <t>ERNT-R-A</t>
  </si>
  <si>
    <t>Fresenius SE &amp; Co. KgaA</t>
  </si>
  <si>
    <t>FRE</t>
  </si>
  <si>
    <t>Gilead Sciences, Inc.</t>
  </si>
  <si>
    <t>GILD</t>
  </si>
  <si>
    <t>Barrick Gold Corporation</t>
  </si>
  <si>
    <t>GOLD</t>
  </si>
  <si>
    <t>Medios AG Berlin</t>
  </si>
  <si>
    <t>ILM1</t>
  </si>
  <si>
    <t>Intel Corporation</t>
  </si>
  <si>
    <t>INTC</t>
  </si>
  <si>
    <t>JD .com Inc</t>
  </si>
  <si>
    <t>JD</t>
  </si>
  <si>
    <t>Jugopetrol a.d. Podgorica</t>
  </si>
  <si>
    <t>JGPK</t>
  </si>
  <si>
    <t>Deutsche Luthansa AG</t>
  </si>
  <si>
    <t>LHA</t>
  </si>
  <si>
    <t>NIS a.d. Novi Sad</t>
  </si>
  <si>
    <t>NIIS</t>
  </si>
  <si>
    <t>KOENIG &amp; BAUER AG</t>
  </si>
  <si>
    <t>SKB</t>
  </si>
  <si>
    <t>Crnogorski telekom a.d. Podgorica</t>
  </si>
  <si>
    <t>TECG</t>
  </si>
  <si>
    <t>Telekom Slovenije d.d. Ljubljana</t>
  </si>
  <si>
    <t>TLSG</t>
  </si>
  <si>
    <t>Toplifikacija a.d. Skopje</t>
  </si>
  <si>
    <t>TPLF</t>
  </si>
  <si>
    <t>TUI AG</t>
  </si>
  <si>
    <t>TUI1</t>
  </si>
  <si>
    <t>Volkswagen AG Vz</t>
  </si>
  <si>
    <t>VOW3</t>
  </si>
  <si>
    <t>608</t>
  </si>
  <si>
    <t>619</t>
  </si>
  <si>
    <t>630</t>
  </si>
  <si>
    <t>641</t>
  </si>
  <si>
    <t>652</t>
  </si>
  <si>
    <t>663</t>
  </si>
  <si>
    <t>674</t>
  </si>
  <si>
    <t>609</t>
  </si>
  <si>
    <t>620</t>
  </si>
  <si>
    <t>631</t>
  </si>
  <si>
    <t>642</t>
  </si>
  <si>
    <t>653</t>
  </si>
  <si>
    <t>664</t>
  </si>
  <si>
    <t>675</t>
  </si>
  <si>
    <t>ZAIF Proprius d.d. Zagreb</t>
  </si>
  <si>
    <t>FMPS-R-A</t>
  </si>
  <si>
    <t>4. Ukupna ulaganja u akcije stranih izdavalaca</t>
  </si>
  <si>
    <t>610</t>
  </si>
  <si>
    <t>621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</si>
  <si>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</si>
  <si>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</si>
  <si>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</si>
  <si>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</si>
  <si>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</si>
  <si>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</si>
  <si>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</si>
  <si>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</si>
  <si>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</si>
  <si>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</si>
  <si>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</si>
  <si>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</si>
  <si>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</si>
  <si>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</si>
  <si>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</si>
  <si>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</si>
  <si>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</si>
  <si>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</si>
  <si>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</si>
  <si>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</si>
  <si>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</si>
  <si>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</si>
  <si>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</si>
  <si>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</si>
  <si>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</si>
  <si>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</si>
  <si>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</si>
  <si>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</si>
  <si>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</si>
  <si>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</si>
  <si>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</si>
  <si>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</si>
  <si>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</si>
  <si>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</si>
  <si>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</si>
  <si>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</si>
  <si>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RSDS-O-H</t>
  </si>
  <si>
    <t>RSDS-O-I</t>
  </si>
  <si>
    <t>RSRS-O-A</t>
  </si>
  <si>
    <t>RSRS-O-D</t>
  </si>
  <si>
    <t>RSRS-O-F</t>
  </si>
  <si>
    <t>RSRS-O-K</t>
  </si>
  <si>
    <t>RSRS-O-L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</si>
  <si>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</si>
  <si>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</si>
  <si>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</si>
  <si>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</si>
  <si>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</si>
  <si>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</si>
  <si>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</si>
  <si>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</si>
  <si>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</si>
  <si>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</si>
  <si>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</si>
  <si>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</si>
  <si>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</si>
  <si>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</si>
  <si>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</si>
  <si>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</si>
  <si>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</si>
  <si>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</si>
  <si>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</si>
  <si>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</si>
  <si>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</si>
  <si>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</si>
  <si>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</si>
  <si>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</si>
  <si>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</si>
  <si>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</si>
  <si>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</si>
  <si>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</si>
  <si>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</si>
  <si>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</si>
  <si>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</si>
  <si>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</si>
  <si>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</si>
  <si>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</si>
  <si>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</si>
  <si>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</si>
  <si>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</si>
  <si>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</si>
  <si>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</si>
  <si>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</si>
  <si>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</si>
  <si>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</si>
  <si>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</si>
  <si>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</si>
  <si>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</si>
  <si>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</si>
  <si>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</si>
  <si>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720</t>
  </si>
  <si>
    <t>731</t>
  </si>
  <si>
    <t>III - Ukupna ulaganja u obveznice:</t>
  </si>
  <si>
    <t>688</t>
  </si>
  <si>
    <t>699</t>
  </si>
  <si>
    <t>710</t>
  </si>
  <si>
    <t>721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</si>
  <si>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</si>
  <si>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</si>
  <si>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</si>
  <si>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</si>
  <si>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</si>
  <si>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</si>
  <si>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</si>
  <si>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</si>
  <si>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</si>
  <si>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</si>
  <si>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</si>
  <si>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</si>
  <si>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</si>
  <si>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</si>
  <si>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</si>
  <si>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</si>
  <si>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</si>
  <si>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</si>
  <si>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</si>
  <si>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</si>
  <si>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</si>
  <si>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</si>
  <si>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</si>
  <si>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</si>
  <si>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</si>
  <si>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</si>
  <si>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</si>
  <si>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</si>
  <si>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</si>
  <si>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</si>
  <si>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</si>
  <si>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</si>
  <si>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</si>
  <si>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</si>
  <si>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</si>
  <si>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</si>
  <si>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</si>
  <si>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</si>
  <si>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</si>
  <si>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</si>
  <si>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</si>
  <si>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</si>
  <si>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</si>
  <si>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</si>
  <si>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</si>
  <si>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</si>
  <si>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</si>
  <si>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</si>
  <si>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</si>
  <si>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</si>
  <si>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</si>
  <si>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</si>
  <si>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</si>
  <si>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</si>
  <si>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</si>
  <si>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</si>
  <si>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</si>
  <si>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</si>
  <si>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</si>
  <si>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</si>
  <si>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</si>
  <si>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</si>
  <si>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</si>
  <si>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</si>
  <si>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</si>
  <si>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</si>
  <si>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</si>
  <si>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</si>
  <si>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</si>
  <si>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</si>
  <si>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</si>
  <si>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</si>
  <si>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</si>
  <si>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</si>
  <si>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</si>
  <si>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</si>
  <si>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</si>
  <si>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</si>
  <si>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</si>
  <si>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</si>
  <si>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</si>
  <si>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</si>
  <si>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</si>
  <si>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</si>
  <si>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</si>
  <si>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</si>
  <si>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</si>
  <si>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</si>
  <si>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</si>
  <si>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</si>
  <si>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</si>
  <si>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</si>
  <si>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</si>
  <si>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</si>
  <si>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</si>
  <si>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</si>
  <si>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</si>
  <si>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</si>
  <si>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</si>
  <si>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</si>
  <si>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</si>
  <si>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</si>
  <si>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</si>
  <si>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</si>
  <si>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</si>
  <si>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</si>
  <si>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</si>
  <si>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</si>
  <si>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</si>
  <si>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</si>
  <si>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</si>
  <si>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</si>
  <si>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KOMERCIJALNA BANKA</t>
  </si>
  <si>
    <t>KOM 30/11/21</t>
  </si>
  <si>
    <t>MF BANKA BANJA LUKA</t>
  </si>
  <si>
    <t>MF 30/11/21</t>
  </si>
  <si>
    <t>Raiffeisen bank d.d. BiH Sarajevo</t>
  </si>
  <si>
    <t>RAIFF FLEXI 370002787/2021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</si>
  <si>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</si>
  <si>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</si>
  <si>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</si>
  <si>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</si>
  <si>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</si>
  <si>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</si>
  <si>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</si>
  <si>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</si>
  <si>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</si>
  <si>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na dan 31.12.2021. godine</t>
  </si>
  <si>
    <t>V- DERIVATI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</si>
  <si>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</si>
  <si>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</si>
  <si>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</si>
  <si>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</si>
  <si>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</si>
  <si>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</si>
  <si>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</si>
  <si>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</si>
  <si>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</si>
  <si>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</si>
  <si>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</si>
  <si>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31.12.2021 godine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</si>
  <si>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</si>
  <si>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</si>
  <si>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</si>
  <si>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</si>
  <si>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</si>
  <si>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</si>
  <si>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</si>
  <si>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</si>
  <si>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31.12.2021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</si>
  <si>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</si>
  <si>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</si>
  <si>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</si>
  <si>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</si>
  <si>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</si>
  <si>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</si>
  <si>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</si>
  <si>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01.01 - 31.12.2021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</si>
  <si>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</si>
  <si>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</si>
  <si>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</si>
  <si>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</si>
  <si>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</si>
  <si>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</si>
  <si>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</si>
  <si>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BVRU-R-A</t>
  </si>
  <si>
    <t>KRJN-R-A</t>
  </si>
  <si>
    <t>2. Prioritetne akcije</t>
  </si>
  <si>
    <t>3. Akcije investicionih fondova</t>
  </si>
  <si>
    <t>BOSS</t>
  </si>
  <si>
    <t>COK</t>
  </si>
  <si>
    <t>JKS</t>
  </si>
  <si>
    <t>KRKG</t>
  </si>
  <si>
    <t>NLBR</t>
  </si>
  <si>
    <t>REGN</t>
  </si>
  <si>
    <t>SAP</t>
  </si>
  <si>
    <t>VG</t>
  </si>
  <si>
    <t>XPEV</t>
  </si>
  <si>
    <t>B. OBVEZNICE I DRUGE DUŽNIČKE HARTIJE OD VRIJEDNOSTI</t>
  </si>
  <si>
    <t>Obveznice i druge dužničke hartije od vrijednosti domaćih izdavalaca</t>
  </si>
  <si>
    <t>Državne obveznice</t>
  </si>
  <si>
    <t>RSDS-O-G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</si>
  <si>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</si>
  <si>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</si>
  <si>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</si>
  <si>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</si>
  <si>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</si>
  <si>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</si>
  <si>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</si>
  <si>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</si>
  <si>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</si>
  <si>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</si>
  <si>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LHAR</t>
  </si>
  <si>
    <t>TUIB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</si>
  <si>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</si>
  <si>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</si>
  <si>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</si>
  <si>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</si>
  <si>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</si>
  <si>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</si>
  <si>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</si>
  <si>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</si>
  <si>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</si>
  <si>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IZVJEŠTAJ O NEREALIZOVANIM DOBICIMA (GUBICIMA)</t>
  </si>
  <si>
    <t>INVESTICIONOG FONDA  za period 01.01.- 31.12.2021 godine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</si>
  <si>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</si>
  <si>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</si>
  <si>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</si>
  <si>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</si>
  <si>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</si>
  <si>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</si>
  <si>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</si>
  <si>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</si>
  <si>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</si>
  <si>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BH Telecom d.d. Sarajevo / BHTSR</t>
  </si>
  <si>
    <t>Boksit a.d. Milići / BOKS-R-A</t>
  </si>
  <si>
    <t>Čistoća a.d. Banja Luka / CIST-R-A</t>
  </si>
  <si>
    <t>Hidroelektrane na Drini a.d. Višegrad / HEDR-R-A</t>
  </si>
  <si>
    <t>Hidroelektrane na Vrbasu a.d. Mrkonjić Grad / HELV-R-A</t>
  </si>
  <si>
    <t>Hidroelektrane na Trebišnjici a.d. Trebinje / HETR-R-A</t>
  </si>
  <si>
    <t>Palas a.d. Banja Luka / HPAL-R-A</t>
  </si>
  <si>
    <t>Industrijske plantaže a.d. Banja Luka / IPBL-R-A</t>
  </si>
  <si>
    <t>Matex a.d. Banja Luka / MATE-R-A</t>
  </si>
  <si>
    <t>Saničani a.d. Prijedor / SNCN-R-A</t>
  </si>
  <si>
    <t>Telekom Srpske a.d. Banja Luka / TLKM-R-A</t>
  </si>
  <si>
    <t>Veleprehrana a.d. Banja Luka / VLPH-R-A</t>
  </si>
  <si>
    <t>Veletrgovina a.d. Gradiška / VLTG-R-A</t>
  </si>
  <si>
    <t>Barrick Gold Corporation / GOLD</t>
  </si>
  <si>
    <t>Canadian Solar Inc. / CSIQ</t>
  </si>
  <si>
    <t>Medios AG Berlin / ILM1</t>
  </si>
  <si>
    <t>TUI AG / TUI1</t>
  </si>
  <si>
    <t>Fresenius SE &amp; Co. KgaA / FRE</t>
  </si>
  <si>
    <t>Koenig &amp; Bauer AG / SKB</t>
  </si>
  <si>
    <t>Volkswagen AG Vz / VOW3</t>
  </si>
  <si>
    <t>Deutsche Luthansa AG / LHA</t>
  </si>
  <si>
    <t>Allianz SE Munchen / ALV</t>
  </si>
  <si>
    <t>Ericsson Nikola Tesla d.d. Zagreb / ERNT-R-A</t>
  </si>
  <si>
    <t>Jugopetrol a.d. Podgorica / JGPK</t>
  </si>
  <si>
    <t>Crnogorski telekom a.d. Podgorica / TECG</t>
  </si>
  <si>
    <t>Toplifikacija a.d. Skopje / TPLF</t>
  </si>
  <si>
    <t>NIS a.d. Novi Sad / NIIS</t>
  </si>
  <si>
    <t>Clavister Holding AB / CLAV</t>
  </si>
  <si>
    <t>Telekom Slovenije d.d. Ljubljana / TLSG</t>
  </si>
  <si>
    <t>Alibaba Group Holding Limited / BABA</t>
  </si>
  <si>
    <t>Apple Inc / AAPL</t>
  </si>
  <si>
    <t>Baidu Inc / BIDU</t>
  </si>
  <si>
    <t>Bristol-Myers Squibb Company / BMY</t>
  </si>
  <si>
    <t>Citigroup Inc. / C</t>
  </si>
  <si>
    <t>Gilead Sciences, Inc / GILD</t>
  </si>
  <si>
    <t>Intel Corporation / INTC</t>
  </si>
  <si>
    <t>JD. com Inc / JD</t>
  </si>
  <si>
    <t xml:space="preserve">Redovne akcije </t>
  </si>
  <si>
    <t>Prioritetne akcije</t>
  </si>
  <si>
    <t>ZAIF Proprius d.d. Zagreb / FMPS-R-A</t>
  </si>
  <si>
    <t>Akcije ZIF</t>
  </si>
  <si>
    <t>Republika Srpska - stara devizna štednja 8 / RSDS-O-H</t>
  </si>
  <si>
    <t>Republika Srpska- stara devizna štednja 9 / RSDS-O-I</t>
  </si>
  <si>
    <t>Republika Srpska - izmirenje ratne štete 1 / RSRS-O-A</t>
  </si>
  <si>
    <t>Republika Srpska - izmirenje ratne štete 4 / RSRS-O-D</t>
  </si>
  <si>
    <t>Republika Srpska - izmirenje ratne štete 6 / RSRS-O-F</t>
  </si>
  <si>
    <t>Republika Srpska - izmirenje ratne štete 11 / RSRS-O-K</t>
  </si>
  <si>
    <t>Republika Srpska- izmirenje ratne štete 12 / RSRS-O-L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</si>
  <si>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</si>
  <si>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</si>
  <si>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</si>
  <si>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</si>
  <si>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</si>
  <si>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 xml:space="preserve">IZVJEŠTAJ O TRANSAKCIJAMA S POVEZANIM LICIMA       </t>
  </si>
  <si>
    <t>Na dan 31.12.2021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</si>
  <si>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</si>
  <si>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</si>
  <si>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</si>
  <si>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</si>
  <si>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</si>
  <si>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</si>
  <si>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31.12.2021.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</si>
  <si>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</si>
  <si>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</si>
  <si>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</si>
  <si>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</si>
  <si>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</si>
  <si>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</si>
  <si>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</si>
  <si>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</si>
  <si>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</si>
  <si>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</si>
  <si>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</si>
  <si>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01.01.-31.12.2021.</t>
  </si>
  <si>
    <t>Prezime i ime povezanog lica</t>
  </si>
  <si>
    <t>Iznos isplate</t>
  </si>
  <si>
    <t>Svrha isplate</t>
  </si>
  <si>
    <t>Kristal Invest ad Banja Luka</t>
  </si>
  <si>
    <t>UPRAVLJAČKA NAKNADA</t>
  </si>
  <si>
    <t>Dana, 18.02.2022</t>
  </si>
  <si>
    <t>Dana,18.02.2022</t>
  </si>
  <si>
    <t>Dana 18.02.2022</t>
  </si>
  <si>
    <t>Nenad Tomović         Goran Klincov</t>
  </si>
  <si>
    <t>Naziv investicionog fonda: OAIF Future fund</t>
  </si>
  <si>
    <t>JIB otvorenog investicionog fonda: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</si>
</sst>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_(* #,##0.00_);_(* \(#,##0.00\);_(* &quot;-&quot;??_);_(@_)"/>
    <numFmt numFmtId="165" formatCode="#,##0.0000"/>
    <numFmt numFmtId="166" formatCode="_(* #,##0_);_(* \(#,##0\);_(* &quot;-&quot;??_);_(@_)"/>
    <numFmt numFmtId="167" formatCode="_(* #,##0.0000_);_(* \(#,##0.0000\);_(* &quot;-&quot;??_);_(@_)"/>
    <numFmt numFmtId="168" formatCode="_(* #,##0.000000_);_(* \(#,##0.000000\);_(* &quot;-&quot;??_);_(@_)"/>
    <numFmt numFmtId="169" formatCode="#,##0.000000\ _D_i_n_."/>
    <numFmt numFmtId="170" formatCode="_-* #,##0_-;\-* #,##0_-;_-* &quot;-&quot;??_-;_-@_-"/>
    <numFmt numFmtId="171" formatCode="_-* #,##0.00_-;\-* #,##0.00_-;_-* &quot;-&quot;??_-;_-@_-"/>
    <numFmt numFmtId="172" formatCode="_-* #,##0.0000\ _K_M_-;\-* #,##0.0000\ _K_M_-;_-* &quot;-&quot;????\ _K_M_-;_-@_-"/>
    <numFmt numFmtId="173" formatCode="_-* #,##0\ _K_M_-;\-* #,##0\ _K_M_-;_-* &quot;-&quot;??\ _K_M_-;_-@_-"/>
    <numFmt numFmtId="174" formatCode="#,##0.00\ &quot;KM&quot;"/>
  </numFmts>
  <fonts count="6" x14ac:knownFonts="1">
    <font>
      <sz val="10"/>
      <color indexed="8"/>
      <name val="Arial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/>
    <xf numFmtId="3" fontId="1" fillId="2" borderId="1" xfId="0" applyNumberFormat="1" applyFont="1" applyFill="1" applyBorder="1" applyAlignment="1" applyProtection="1"/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3" fontId="1" fillId="2" borderId="1" xfId="0" applyNumberFormat="1" applyFont="1" applyFill="1" applyBorder="1" applyAlignment="1" applyProtection="1">
      <alignment horizontal="right"/>
    </xf>
    <xf numFmtId="3" fontId="1" fillId="2" borderId="1" xfId="0" applyNumberFormat="1" applyFont="1" applyFill="1" applyBorder="1" applyAlignment="1" applyProtection="1">
      <alignment horizontal="right" wrapText="1"/>
    </xf>
    <xf numFmtId="0" fontId="1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/>
    <xf numFmtId="1" fontId="1" fillId="2" borderId="3" xfId="0" applyNumberFormat="1" applyFont="1" applyFill="1" applyBorder="1" applyAlignment="1" applyProtection="1">
      <alignment horizontal="center"/>
    </xf>
    <xf numFmtId="3" fontId="1" fillId="2" borderId="3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7" xfId="0" applyNumberFormat="1" applyFont="1" applyFill="1" applyBorder="1" applyAlignment="1" applyProtection="1">
      <alignment horizontal="left" wrapText="1"/>
    </xf>
    <xf numFmtId="3" fontId="1" fillId="2" borderId="0" xfId="0" applyNumberFormat="1" applyFont="1" applyFill="1" applyBorder="1" applyAlignment="1" applyProtection="1"/>
    <xf numFmtId="0" fontId="1" fillId="2" borderId="3" xfId="0" applyNumberFormat="1" applyFont="1" applyFill="1" applyBorder="1" applyAlignment="1" applyProtection="1">
      <alignment wrapText="1"/>
    </xf>
    <xf numFmtId="0" fontId="1" fillId="2" borderId="2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3" fontId="1" fillId="2" borderId="1" xfId="0" applyNumberFormat="1" applyFont="1" applyFill="1" applyBorder="1" applyAlignment="1" applyProtection="1">
      <alignment horizontal="right" vertical="top" wrapText="1"/>
    </xf>
    <xf numFmtId="3" fontId="1" fillId="2" borderId="1" xfId="0" applyNumberFormat="1" applyFont="1" applyFill="1" applyBorder="1" applyAlignment="1" applyProtection="1">
      <alignment horizontal="right" vertical="center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/>
    </xf>
    <xf numFmtId="166" fontId="1" fillId="2" borderId="0" xfId="0" applyNumberFormat="1" applyFont="1" applyFill="1" applyBorder="1" applyAlignment="1" applyProtection="1">
      <alignment vertical="center"/>
    </xf>
    <xf numFmtId="167" fontId="1" fillId="2" borderId="0" xfId="0" applyNumberFormat="1" applyFont="1" applyFill="1" applyBorder="1" applyAlignment="1" applyProtection="1">
      <alignment horizontal="right"/>
    </xf>
    <xf numFmtId="164" fontId="1" fillId="2" borderId="0" xfId="0" applyNumberFormat="1" applyFont="1" applyFill="1" applyBorder="1" applyAlignment="1" applyProtection="1">
      <alignment horizontal="right"/>
    </xf>
    <xf numFmtId="166" fontId="1" fillId="2" borderId="0" xfId="0" applyNumberFormat="1" applyFont="1" applyFill="1" applyBorder="1" applyAlignment="1" applyProtection="1">
      <alignment horizontal="right"/>
    </xf>
    <xf numFmtId="0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/>
    </xf>
    <xf numFmtId="166" fontId="4" fillId="2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right"/>
    </xf>
    <xf numFmtId="167" fontId="4" fillId="2" borderId="0" xfId="0" applyNumberFormat="1" applyFont="1" applyFill="1" applyBorder="1" applyAlignment="1" applyProtection="1">
      <alignment horizontal="right"/>
    </xf>
    <xf numFmtId="164" fontId="4" fillId="2" borderId="0" xfId="0" applyNumberFormat="1" applyFont="1" applyFill="1" applyBorder="1" applyAlignment="1" applyProtection="1">
      <alignment horizontal="right"/>
    </xf>
    <xf numFmtId="166" fontId="4" fillId="2" borderId="0" xfId="0" applyNumberFormat="1" applyFont="1" applyFill="1" applyBorder="1" applyAlignment="1" applyProtection="1">
      <alignment horizontal="right"/>
    </xf>
    <xf numFmtId="0" fontId="1" fillId="2" borderId="5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66" fontId="1" fillId="2" borderId="1" xfId="0" applyNumberFormat="1" applyFont="1" applyFill="1" applyBorder="1" applyAlignment="1" applyProtection="1">
      <alignment vertical="center"/>
    </xf>
    <xf numFmtId="2" fontId="1" fillId="2" borderId="1" xfId="0" applyNumberFormat="1" applyFont="1" applyFill="1" applyBorder="1" applyAlignment="1" applyProtection="1">
      <alignment horizontal="right" vertical="top" wrapText="1"/>
    </xf>
    <xf numFmtId="167" fontId="1" fillId="2" borderId="1" xfId="0" applyNumberFormat="1" applyFont="1" applyFill="1" applyBorder="1" applyAlignment="1" applyProtection="1">
      <alignment horizontal="right" vertical="top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164" fontId="1" fillId="2" borderId="1" xfId="0" applyNumberFormat="1" applyFont="1" applyFill="1" applyBorder="1" applyAlignment="1" applyProtection="1">
      <alignment horizontal="right" vertical="top"/>
    </xf>
    <xf numFmtId="167" fontId="1" fillId="2" borderId="1" xfId="0" applyNumberFormat="1" applyFont="1" applyFill="1" applyBorder="1" applyAlignment="1" applyProtection="1">
      <alignment horizontal="right" vertical="center" wrapText="1"/>
    </xf>
    <xf numFmtId="164" fontId="1" fillId="2" borderId="1" xfId="0" applyNumberFormat="1" applyFont="1" applyFill="1" applyBorder="1" applyAlignment="1" applyProtection="1">
      <alignment horizontal="right" vertical="center" wrapText="1"/>
    </xf>
    <xf numFmtId="168" fontId="1" fillId="2" borderId="5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66" fontId="1" fillId="2" borderId="0" xfId="0" applyNumberFormat="1" applyFont="1" applyFill="1" applyBorder="1" applyAlignment="1" applyProtection="1">
      <alignment vertical="center" wrapText="1"/>
    </xf>
    <xf numFmtId="1" fontId="1" fillId="2" borderId="0" xfId="0" applyNumberFormat="1" applyFont="1" applyFill="1" applyBorder="1" applyAlignment="1" applyProtection="1">
      <alignment horizontal="right" vertical="top" wrapText="1"/>
    </xf>
    <xf numFmtId="167" fontId="1" fillId="2" borderId="0" xfId="0" applyNumberFormat="1" applyFont="1" applyFill="1" applyBorder="1" applyAlignment="1" applyProtection="1">
      <alignment horizontal="right" wrapText="1"/>
    </xf>
    <xf numFmtId="167" fontId="1" fillId="2" borderId="0" xfId="0" applyNumberFormat="1" applyFont="1" applyFill="1" applyBorder="1" applyAlignment="1" applyProtection="1">
      <alignment horizontal="right" vertical="top"/>
    </xf>
    <xf numFmtId="168" fontId="1" fillId="2" borderId="0" xfId="0" applyNumberFormat="1" applyFont="1" applyFill="1" applyBorder="1" applyAlignment="1" applyProtection="1"/>
    <xf numFmtId="164" fontId="1" fillId="2" borderId="0" xfId="0" applyNumberFormat="1" applyFont="1" applyFill="1" applyBorder="1" applyAlignment="1" applyProtection="1">
      <alignment horizontal="right" vertical="top"/>
    </xf>
    <xf numFmtId="166" fontId="1" fillId="2" borderId="0" xfId="0" applyNumberFormat="1" applyFont="1" applyFill="1" applyBorder="1" applyAlignment="1" applyProtection="1">
      <alignment horizontal="right" vertical="top" wrapText="1"/>
    </xf>
    <xf numFmtId="164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16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center" vertical="top"/>
    </xf>
    <xf numFmtId="170" fontId="1" fillId="2" borderId="0" xfId="0" applyNumberFormat="1" applyFont="1" applyFill="1" applyBorder="1" applyAlignment="1" applyProtection="1">
      <alignment horizontal="right"/>
    </xf>
    <xf numFmtId="0" fontId="1" fillId="2" borderId="4" xfId="0" applyNumberFormat="1" applyFont="1" applyFill="1" applyBorder="1" applyAlignment="1" applyProtection="1">
      <alignment wrapText="1"/>
    </xf>
    <xf numFmtId="4" fontId="1" fillId="2" borderId="1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2" xfId="0" applyNumberFormat="1" applyFont="1" applyFill="1" applyBorder="1" applyAlignment="1" applyProtection="1">
      <alignment horizontal="left"/>
    </xf>
    <xf numFmtId="171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center"/>
    </xf>
    <xf numFmtId="172" fontId="1" fillId="2" borderId="0" xfId="0" applyNumberFormat="1" applyFont="1" applyFill="1" applyBorder="1" applyAlignment="1" applyProtection="1"/>
    <xf numFmtId="43" fontId="1" fillId="2" borderId="0" xfId="0" applyNumberFormat="1" applyFont="1" applyFill="1" applyBorder="1" applyAlignment="1" applyProtection="1"/>
    <xf numFmtId="4" fontId="1" fillId="2" borderId="1" xfId="0" applyNumberFormat="1" applyFont="1" applyFill="1" applyBorder="1" applyAlignment="1" applyProtection="1">
      <alignment horizontal="center" wrapText="1"/>
    </xf>
    <xf numFmtId="173" fontId="1" fillId="2" borderId="0" xfId="0" applyNumberFormat="1" applyFont="1" applyFill="1" applyBorder="1" applyAlignment="1" applyProtection="1"/>
    <xf numFmtId="173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wrapText="1"/>
    </xf>
    <xf numFmtId="164" fontId="1" fillId="2" borderId="1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>
      <alignment horizontal="right" wrapText="1"/>
    </xf>
    <xf numFmtId="164" fontId="1" fillId="2" borderId="0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left" wrapText="1"/>
    </xf>
    <xf numFmtId="164" fontId="1" fillId="2" borderId="1" xfId="0" applyNumberFormat="1" applyFont="1" applyFill="1" applyBorder="1" applyAlignment="1" applyProtection="1">
      <alignment horizontal="center" wrapText="1"/>
    </xf>
    <xf numFmtId="3" fontId="1" fillId="2" borderId="0" xfId="0" applyNumberFormat="1" applyFont="1" applyFill="1" applyBorder="1" applyAlignment="1" applyProtection="1">
      <alignment horizontal="center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top" wrapText="1"/>
    </xf>
    <xf numFmtId="14" fontId="1" fillId="2" borderId="1" xfId="0" applyNumberFormat="1" applyFont="1" applyFill="1" applyBorder="1" applyAlignment="1" applyProtection="1">
      <alignment vertical="top"/>
    </xf>
    <xf numFmtId="0" fontId="1" fillId="2" borderId="4" xfId="0" applyNumberFormat="1" applyFont="1" applyFill="1" applyBorder="1" applyAlignment="1" applyProtection="1">
      <alignment horizontal="left" vertical="top"/>
    </xf>
    <xf numFmtId="164" fontId="1" fillId="2" borderId="3" xfId="0" applyNumberFormat="1" applyFont="1" applyFill="1" applyBorder="1" applyAlignment="1" applyProtection="1">
      <alignment vertical="top" wrapText="1"/>
    </xf>
    <xf numFmtId="0" fontId="1" fillId="2" borderId="4" xfId="0" applyNumberFormat="1" applyFon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166" fontId="1" fillId="2" borderId="0" xfId="0" applyNumberFormat="1" applyFont="1" applyFill="1" applyBorder="1" applyAlignment="1" applyProtection="1">
      <alignment horizontal="center"/>
    </xf>
    <xf numFmtId="14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 wrapText="1"/>
    </xf>
    <xf numFmtId="165" fontId="1" fillId="2" borderId="1" xfId="0" applyNumberFormat="1" applyFont="1" applyFill="1" applyBorder="1" applyAlignment="1" applyProtection="1">
      <alignment horizontal="right" wrapText="1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/>
    </xf>
    <xf numFmtId="3" fontId="5" fillId="2" borderId="1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>
      <alignment horizontal="center"/>
    </xf>
    <xf numFmtId="0" fontId="5" fillId="2" borderId="0" xfId="0" applyNumberFormat="1" applyFont="1" applyFill="1" applyBorder="1" applyAlignment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/>
    </xf>
    <xf numFmtId="3" fontId="5" fillId="2" borderId="1" xfId="0" applyNumberFormat="1" applyFont="1" applyFill="1" applyBorder="1" applyAlignment="1" applyProtection="1">
      <alignment horizontal="right"/>
    </xf>
    <xf numFmtId="3" fontId="5" fillId="2" borderId="0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right"/>
    </xf>
    <xf numFmtId="0" fontId="5" fillId="2" borderId="2" xfId="0" applyNumberFormat="1" applyFont="1" applyFill="1" applyBorder="1" applyAlignment="1" applyProtection="1">
      <alignment horizontal="center" wrapText="1"/>
    </xf>
    <xf numFmtId="0" fontId="5" fillId="2" borderId="0" xfId="0" applyNumberFormat="1" applyFont="1" applyFill="1" applyBorder="1" applyAlignment="1" applyProtection="1">
      <alignment horizontal="right" wrapText="1"/>
    </xf>
    <xf numFmtId="174" fontId="1" fillId="0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5" fillId="2" borderId="4" xfId="0" applyNumberFormat="1" applyFont="1" applyFill="1" applyBorder="1" applyAlignment="1" applyProtection="1">
      <alignment horizontal="center"/>
    </xf>
    <xf numFmtId="0" fontId="5" fillId="2" borderId="5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9" xfId="0" applyNumberFormat="1" applyFont="1" applyFill="1" applyBorder="1" applyAlignment="1" applyProtection="1">
      <alignment horizontal="center" vertical="center" textRotation="90" wrapText="1"/>
    </xf>
    <xf numFmtId="0" fontId="1" fillId="2" borderId="6" xfId="0" applyNumberFormat="1" applyFont="1" applyFill="1" applyBorder="1" applyAlignment="1" applyProtection="1">
      <alignment horizontal="center" vertical="center" textRotation="90" wrapText="1"/>
    </xf>
    <xf numFmtId="167" fontId="1" fillId="2" borderId="3" xfId="0" applyNumberFormat="1" applyFont="1" applyFill="1" applyBorder="1" applyAlignment="1" applyProtection="1">
      <alignment horizontal="center" vertical="center" wrapText="1"/>
    </xf>
    <xf numFmtId="167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textRotation="90" wrapText="1"/>
    </xf>
    <xf numFmtId="166" fontId="1" fillId="2" borderId="9" xfId="0" applyNumberFormat="1" applyFont="1" applyFill="1" applyBorder="1" applyAlignment="1" applyProtection="1">
      <alignment horizontal="center" vertical="center" textRotation="90" wrapText="1"/>
    </xf>
    <xf numFmtId="166" fontId="1" fillId="2" borderId="6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wrapText="1"/>
    </xf>
    <xf numFmtId="166" fontId="1" fillId="2" borderId="6" xfId="0" applyNumberFormat="1" applyFont="1" applyFill="1" applyBorder="1" applyAlignment="1" applyProtection="1">
      <alignment horizontal="center" vertical="center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wrapText="1"/>
    </xf>
    <xf numFmtId="0" fontId="1" fillId="2" borderId="8" xfId="0" applyNumberFormat="1" applyFont="1" applyFill="1" applyBorder="1" applyAlignment="1" applyProtection="1">
      <alignment horizontal="center" wrapText="1"/>
    </xf>
    <xf numFmtId="0" fontId="1" fillId="2" borderId="5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/>
    </xf>
    <xf numFmtId="0" fontId="1" fillId="2" borderId="13" xfId="0" applyNumberFormat="1" applyFont="1" applyFill="1" applyBorder="1" applyAlignment="1" applyProtection="1">
      <alignment horizontal="center"/>
    </xf>
    <xf numFmtId="0" fontId="1" fillId="2" borderId="14" xfId="0" applyNumberFormat="1" applyFont="1" applyFill="1" applyBorder="1" applyAlignment="1" applyProtection="1">
      <alignment horizontal="center"/>
    </xf>
    <xf numFmtId="173" fontId="1" fillId="2" borderId="3" xfId="0" applyNumberFormat="1" applyFont="1" applyFill="1" applyBorder="1" applyAlignment="1" applyProtection="1">
      <alignment horizontal="center" vertical="center" wrapText="1"/>
    </xf>
    <xf numFmtId="173" fontId="1" fillId="2" borderId="6" xfId="0" applyNumberFormat="1" applyFont="1" applyFill="1" applyBorder="1" applyAlignment="1" applyProtection="1">
      <alignment horizontal="center" vertical="center" wrapText="1"/>
    </xf>
    <xf numFmtId="164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5" xfId="0" applyNumberFormat="1" applyFont="1" applyFill="1" applyBorder="1" applyAlignment="1" applyProtection="1">
      <alignment horizontal="center"/>
    </xf>
    <xf numFmtId="164" fontId="1" fillId="2" borderId="4" xfId="0" applyNumberFormat="1" applyFont="1" applyFill="1" applyBorder="1" applyAlignment="1" applyProtection="1">
      <alignment horizontal="right"/>
    </xf>
    <xf numFmtId="164" fontId="1" fillId="2" borderId="8" xfId="0" applyNumberFormat="1" applyFont="1" applyFill="1" applyBorder="1" applyAlignment="1" applyProtection="1">
      <alignment horizontal="right"/>
    </xf>
    <xf numFmtId="164" fontId="1" fillId="2" borderId="5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5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166" fontId="1" fillId="0" borderId="4" xfId="0" applyNumberFormat="1" applyFont="1" applyFill="1" applyBorder="1" applyAlignment="1" applyProtection="1">
      <alignment horizontal="center"/>
    </xf>
    <xf numFmtId="166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N86"/>
  <sheetViews>
    <sheetView view="pageBreakPreview" zoomScaleNormal="100" zoomScaleSheetLayoutView="100" workbookViewId="0">
      <selection activeCell="H16" sqref="H16:I16"/>
    </sheetView>
  </sheetViews>
  <sheetFormatPr defaultColWidth="8" defaultRowHeight="12.75" customHeight="1" x14ac:dyDescent="0.2"/>
  <cols>
    <col min="1" max="1" width="17.85546875" style="1" customWidth="1"/>
    <col min="2" max="2" width="53.85546875" style="2" customWidth="1"/>
    <col min="3" max="3" width="5.85546875" style="1" customWidth="1"/>
    <col min="4" max="5" width="15.28515625" style="2" customWidth="1"/>
    <col min="6" max="248" width="9.140625" style="2" customWidth="1"/>
  </cols>
  <sheetData>
    <row r="1" spans="1:5" x14ac:dyDescent="0.2">
      <c r="A1" s="2" t="s">
        <v>903</v>
      </c>
    </row>
    <row r="2" spans="1:5" x14ac:dyDescent="0.2">
      <c r="A2" s="2" t="s">
        <v>0</v>
      </c>
    </row>
    <row r="3" spans="1:5" x14ac:dyDescent="0.2">
      <c r="A3" s="2" t="s">
        <v>1</v>
      </c>
    </row>
    <row r="4" spans="1:5" x14ac:dyDescent="0.2">
      <c r="A4" s="2" t="s">
        <v>2</v>
      </c>
    </row>
    <row r="5" spans="1:5" x14ac:dyDescent="0.2">
      <c r="A5" s="2" t="s">
        <v>3</v>
      </c>
    </row>
    <row r="6" spans="1:5" x14ac:dyDescent="0.2">
      <c r="A6" s="2" t="s">
        <v>904</v>
      </c>
    </row>
    <row r="7" spans="1:5" x14ac:dyDescent="0.2">
      <c r="A7" s="2"/>
    </row>
    <row r="8" spans="1:5" x14ac:dyDescent="0.2">
      <c r="A8" s="2"/>
      <c r="B8" s="3" t="s">
        <v>4</v>
      </c>
    </row>
    <row r="9" spans="1:5" x14ac:dyDescent="0.2">
      <c r="A9" s="2"/>
      <c r="B9" s="3" t="s">
        <v>5</v>
      </c>
    </row>
    <row r="10" spans="1:5" x14ac:dyDescent="0.2">
      <c r="B10" s="1" t="s">
        <v>6</v>
      </c>
    </row>
    <row r="12" spans="1:5" x14ac:dyDescent="0.2">
      <c r="D12" s="2" t="s">
        <v>7</v>
      </c>
    </row>
    <row r="13" spans="1:5" ht="39.75" customHeight="1" x14ac:dyDescent="0.2">
      <c r="A13" s="4" t="s">
        <v>8</v>
      </c>
      <c r="B13" s="4" t="s">
        <v>9</v>
      </c>
      <c r="C13" s="4" t="s">
        <v>10</v>
      </c>
      <c r="D13" s="4" t="s">
        <v>11</v>
      </c>
      <c r="E13" s="4" t="s">
        <v>12</v>
      </c>
    </row>
    <row r="14" spans="1:5" x14ac:dyDescent="0.2">
      <c r="A14" s="5">
        <v>1</v>
      </c>
      <c r="B14" s="5">
        <v>2</v>
      </c>
      <c r="C14" s="5">
        <v>3</v>
      </c>
      <c r="D14" s="5">
        <v>4</v>
      </c>
      <c r="E14" s="5">
        <v>5</v>
      </c>
    </row>
    <row r="15" spans="1:5" x14ac:dyDescent="0.2">
      <c r="A15" s="5"/>
      <c r="B15" s="6" t="s">
        <v>13</v>
      </c>
      <c r="C15" s="5" t="s">
        <v>14</v>
      </c>
      <c r="D15" s="7">
        <f>D16+D17+D23</f>
        <v>59711648</v>
      </c>
      <c r="E15" s="7">
        <f>E16+E17+E23</f>
        <v>62682723</v>
      </c>
    </row>
    <row r="16" spans="1:5" x14ac:dyDescent="0.2">
      <c r="A16" s="5" t="s">
        <v>15</v>
      </c>
      <c r="B16" s="6" t="s">
        <v>16</v>
      </c>
      <c r="C16" s="5" t="s">
        <v>17</v>
      </c>
      <c r="D16" s="7">
        <v>1201170</v>
      </c>
      <c r="E16" s="7">
        <v>6743639</v>
      </c>
    </row>
    <row r="17" spans="1:5" x14ac:dyDescent="0.2">
      <c r="A17" s="5"/>
      <c r="B17" s="6" t="s">
        <v>18</v>
      </c>
      <c r="C17" s="5" t="s">
        <v>19</v>
      </c>
      <c r="D17" s="7">
        <f>D18+D19+D21</f>
        <v>56515858</v>
      </c>
      <c r="E17" s="7">
        <f>E18+E19+E21</f>
        <v>55074857</v>
      </c>
    </row>
    <row r="18" spans="1:5" x14ac:dyDescent="0.2">
      <c r="A18" s="5" t="s">
        <v>20</v>
      </c>
      <c r="B18" s="6" t="s">
        <v>21</v>
      </c>
      <c r="C18" s="5" t="s">
        <v>22</v>
      </c>
      <c r="D18" s="7">
        <v>42338362</v>
      </c>
      <c r="E18" s="7">
        <v>41571190</v>
      </c>
    </row>
    <row r="19" spans="1:5" x14ac:dyDescent="0.2">
      <c r="A19" s="5" t="s">
        <v>23</v>
      </c>
      <c r="B19" s="6" t="s">
        <v>24</v>
      </c>
      <c r="C19" s="8" t="s">
        <v>25</v>
      </c>
      <c r="D19" s="7">
        <v>4372874</v>
      </c>
      <c r="E19" s="7">
        <v>4222098</v>
      </c>
    </row>
    <row r="20" spans="1:5" x14ac:dyDescent="0.2">
      <c r="A20" s="5" t="s">
        <v>26</v>
      </c>
      <c r="B20" s="6" t="s">
        <v>27</v>
      </c>
      <c r="C20" s="8" t="s">
        <v>28</v>
      </c>
      <c r="D20" s="7">
        <v>0</v>
      </c>
      <c r="E20" s="7">
        <v>0</v>
      </c>
    </row>
    <row r="21" spans="1:5" x14ac:dyDescent="0.2">
      <c r="A21" s="5" t="s">
        <v>29</v>
      </c>
      <c r="B21" s="6" t="s">
        <v>30</v>
      </c>
      <c r="C21" s="8" t="s">
        <v>31</v>
      </c>
      <c r="D21" s="7">
        <v>9804622</v>
      </c>
      <c r="E21" s="7">
        <v>9281569</v>
      </c>
    </row>
    <row r="22" spans="1:5" x14ac:dyDescent="0.2">
      <c r="A22" s="5">
        <v>240</v>
      </c>
      <c r="B22" s="6" t="s">
        <v>32</v>
      </c>
      <c r="C22" s="8" t="s">
        <v>33</v>
      </c>
      <c r="D22" s="7">
        <v>0</v>
      </c>
      <c r="E22" s="7">
        <v>0</v>
      </c>
    </row>
    <row r="23" spans="1:5" x14ac:dyDescent="0.2">
      <c r="A23" s="5"/>
      <c r="B23" s="6" t="s">
        <v>34</v>
      </c>
      <c r="C23" s="8" t="s">
        <v>35</v>
      </c>
      <c r="D23" s="7">
        <f>D24+D25+D26+D27+D29</f>
        <v>1994620</v>
      </c>
      <c r="E23" s="7">
        <v>864227</v>
      </c>
    </row>
    <row r="24" spans="1:5" x14ac:dyDescent="0.2">
      <c r="A24" s="5">
        <v>300</v>
      </c>
      <c r="B24" s="6" t="s">
        <v>36</v>
      </c>
      <c r="C24" s="8" t="s">
        <v>37</v>
      </c>
      <c r="D24" s="7">
        <v>762</v>
      </c>
      <c r="E24" s="7">
        <v>0</v>
      </c>
    </row>
    <row r="25" spans="1:5" x14ac:dyDescent="0.2">
      <c r="A25" s="5">
        <v>301</v>
      </c>
      <c r="B25" s="6" t="s">
        <v>38</v>
      </c>
      <c r="C25" s="8" t="s">
        <v>39</v>
      </c>
      <c r="D25" s="7">
        <v>31075</v>
      </c>
      <c r="E25" s="7">
        <v>32400</v>
      </c>
    </row>
    <row r="26" spans="1:5" x14ac:dyDescent="0.2">
      <c r="A26" s="5">
        <v>302</v>
      </c>
      <c r="B26" s="6" t="s">
        <v>40</v>
      </c>
      <c r="C26" s="8" t="s">
        <v>41</v>
      </c>
      <c r="D26" s="7">
        <v>1815727</v>
      </c>
      <c r="E26" s="7">
        <v>829239</v>
      </c>
    </row>
    <row r="27" spans="1:5" x14ac:dyDescent="0.2">
      <c r="A27" s="5">
        <v>303</v>
      </c>
      <c r="B27" s="6" t="s">
        <v>42</v>
      </c>
      <c r="C27" s="8" t="s">
        <v>43</v>
      </c>
      <c r="D27" s="7">
        <v>144196</v>
      </c>
      <c r="E27" s="7">
        <v>0</v>
      </c>
    </row>
    <row r="28" spans="1:5" x14ac:dyDescent="0.2">
      <c r="A28" s="5">
        <v>309</v>
      </c>
      <c r="B28" s="6" t="s">
        <v>44</v>
      </c>
      <c r="C28" s="8" t="s">
        <v>45</v>
      </c>
      <c r="D28" s="7">
        <v>0</v>
      </c>
      <c r="E28" s="7">
        <v>0</v>
      </c>
    </row>
    <row r="29" spans="1:5" x14ac:dyDescent="0.2">
      <c r="A29" s="5" t="s">
        <v>46</v>
      </c>
      <c r="B29" s="6" t="s">
        <v>47</v>
      </c>
      <c r="C29" s="8" t="s">
        <v>48</v>
      </c>
      <c r="D29" s="7">
        <v>2860</v>
      </c>
      <c r="E29" s="7">
        <v>2588</v>
      </c>
    </row>
    <row r="30" spans="1:5" x14ac:dyDescent="0.2">
      <c r="A30" s="5">
        <v>320</v>
      </c>
      <c r="B30" s="6" t="s">
        <v>49</v>
      </c>
      <c r="C30" s="8" t="s">
        <v>50</v>
      </c>
      <c r="D30" s="7">
        <v>0</v>
      </c>
      <c r="E30" s="7">
        <v>0</v>
      </c>
    </row>
    <row r="31" spans="1:5" x14ac:dyDescent="0.2">
      <c r="A31" s="5">
        <v>33</v>
      </c>
      <c r="B31" s="6" t="s">
        <v>51</v>
      </c>
      <c r="C31" s="8" t="s">
        <v>52</v>
      </c>
      <c r="D31" s="7">
        <v>0</v>
      </c>
      <c r="E31" s="7">
        <v>0</v>
      </c>
    </row>
    <row r="32" spans="1:5" x14ac:dyDescent="0.2">
      <c r="A32" s="5"/>
      <c r="B32" s="6" t="s">
        <v>53</v>
      </c>
      <c r="C32" s="8" t="s">
        <v>54</v>
      </c>
      <c r="D32" s="7">
        <f>D37+D43</f>
        <v>181517</v>
      </c>
      <c r="E32" s="7">
        <v>5083152</v>
      </c>
    </row>
    <row r="33" spans="1:5" x14ac:dyDescent="0.2">
      <c r="A33" s="5">
        <v>40</v>
      </c>
      <c r="B33" s="6" t="s">
        <v>55</v>
      </c>
      <c r="C33" s="8" t="s">
        <v>56</v>
      </c>
      <c r="D33" s="7">
        <v>0</v>
      </c>
      <c r="E33" s="7">
        <v>0</v>
      </c>
    </row>
    <row r="34" spans="1:5" x14ac:dyDescent="0.2">
      <c r="A34" s="5" t="s">
        <v>57</v>
      </c>
      <c r="B34" s="6" t="s">
        <v>58</v>
      </c>
      <c r="C34" s="8" t="s">
        <v>59</v>
      </c>
      <c r="D34" s="7">
        <v>0</v>
      </c>
      <c r="E34" s="7">
        <v>0</v>
      </c>
    </row>
    <row r="35" spans="1:5" x14ac:dyDescent="0.2">
      <c r="A35" s="5">
        <v>402</v>
      </c>
      <c r="B35" s="6" t="s">
        <v>60</v>
      </c>
      <c r="C35" s="8" t="s">
        <v>61</v>
      </c>
      <c r="D35" s="7">
        <v>0</v>
      </c>
      <c r="E35" s="7">
        <v>0</v>
      </c>
    </row>
    <row r="36" spans="1:5" x14ac:dyDescent="0.2">
      <c r="A36" s="5">
        <v>403</v>
      </c>
      <c r="B36" s="6" t="s">
        <v>62</v>
      </c>
      <c r="C36" s="8" t="s">
        <v>63</v>
      </c>
      <c r="D36" s="7">
        <v>0</v>
      </c>
      <c r="E36" s="7">
        <v>0</v>
      </c>
    </row>
    <row r="37" spans="1:5" x14ac:dyDescent="0.2">
      <c r="A37" s="5">
        <v>41</v>
      </c>
      <c r="B37" s="6" t="s">
        <v>64</v>
      </c>
      <c r="C37" s="8" t="s">
        <v>65</v>
      </c>
      <c r="D37" s="7">
        <f>D39</f>
        <v>8770</v>
      </c>
      <c r="E37" s="7">
        <v>4731087</v>
      </c>
    </row>
    <row r="38" spans="1:5" x14ac:dyDescent="0.2">
      <c r="A38" s="5">
        <v>410</v>
      </c>
      <c r="B38" s="6" t="s">
        <v>66</v>
      </c>
      <c r="C38" s="8" t="s">
        <v>67</v>
      </c>
      <c r="D38" s="7">
        <v>0</v>
      </c>
      <c r="E38" s="7">
        <v>0</v>
      </c>
    </row>
    <row r="39" spans="1:5" x14ac:dyDescent="0.2">
      <c r="A39" s="5">
        <v>413</v>
      </c>
      <c r="B39" s="6" t="s">
        <v>68</v>
      </c>
      <c r="C39" s="8" t="s">
        <v>69</v>
      </c>
      <c r="D39" s="7">
        <v>8770</v>
      </c>
      <c r="E39" s="7">
        <v>4731087</v>
      </c>
    </row>
    <row r="40" spans="1:5" x14ac:dyDescent="0.2">
      <c r="A40" s="5">
        <v>414</v>
      </c>
      <c r="B40" s="6" t="s">
        <v>70</v>
      </c>
      <c r="C40" s="8" t="s">
        <v>71</v>
      </c>
      <c r="D40" s="7">
        <v>0</v>
      </c>
      <c r="E40" s="7">
        <v>0</v>
      </c>
    </row>
    <row r="41" spans="1:5" x14ac:dyDescent="0.2">
      <c r="A41" s="5">
        <v>415</v>
      </c>
      <c r="B41" s="6" t="s">
        <v>72</v>
      </c>
      <c r="C41" s="8" t="s">
        <v>73</v>
      </c>
      <c r="D41" s="7">
        <v>0</v>
      </c>
      <c r="E41" s="7">
        <v>0</v>
      </c>
    </row>
    <row r="42" spans="1:5" x14ac:dyDescent="0.2">
      <c r="A42" s="9" t="s">
        <v>74</v>
      </c>
      <c r="B42" s="10" t="s">
        <v>75</v>
      </c>
      <c r="C42" s="11" t="s">
        <v>76</v>
      </c>
      <c r="D42" s="7">
        <v>0</v>
      </c>
      <c r="E42" s="7">
        <v>0</v>
      </c>
    </row>
    <row r="43" spans="1:5" x14ac:dyDescent="0.2">
      <c r="A43" s="9">
        <v>42</v>
      </c>
      <c r="B43" s="6" t="s">
        <v>77</v>
      </c>
      <c r="C43" s="8" t="s">
        <v>78</v>
      </c>
      <c r="D43" s="7">
        <f>D44+D45</f>
        <v>172747</v>
      </c>
      <c r="E43" s="7">
        <v>352065</v>
      </c>
    </row>
    <row r="44" spans="1:5" ht="27" customHeight="1" x14ac:dyDescent="0.2">
      <c r="A44" s="9" t="s">
        <v>79</v>
      </c>
      <c r="B44" s="6" t="s">
        <v>80</v>
      </c>
      <c r="C44" s="8" t="s">
        <v>81</v>
      </c>
      <c r="D44" s="7">
        <v>172429</v>
      </c>
      <c r="E44" s="7">
        <v>180471</v>
      </c>
    </row>
    <row r="45" spans="1:5" x14ac:dyDescent="0.2">
      <c r="A45" s="9">
        <v>422</v>
      </c>
      <c r="B45" s="6" t="s">
        <v>82</v>
      </c>
      <c r="C45" s="8" t="s">
        <v>83</v>
      </c>
      <c r="D45" s="7">
        <v>318</v>
      </c>
      <c r="E45" s="7">
        <v>171594</v>
      </c>
    </row>
    <row r="46" spans="1:5" x14ac:dyDescent="0.2">
      <c r="A46" s="9">
        <v>43</v>
      </c>
      <c r="B46" s="6" t="s">
        <v>84</v>
      </c>
      <c r="C46" s="8" t="s">
        <v>85</v>
      </c>
      <c r="D46" s="7">
        <v>0</v>
      </c>
      <c r="E46" s="7">
        <v>0</v>
      </c>
    </row>
    <row r="47" spans="1:5" x14ac:dyDescent="0.2">
      <c r="A47" s="9">
        <v>430</v>
      </c>
      <c r="B47" s="6" t="s">
        <v>86</v>
      </c>
      <c r="C47" s="8" t="s">
        <v>87</v>
      </c>
      <c r="D47" s="7">
        <v>0</v>
      </c>
      <c r="E47" s="7">
        <v>0</v>
      </c>
    </row>
    <row r="48" spans="1:5" x14ac:dyDescent="0.2">
      <c r="A48" s="9" t="s">
        <v>88</v>
      </c>
      <c r="B48" s="6" t="s">
        <v>89</v>
      </c>
      <c r="C48" s="8" t="s">
        <v>90</v>
      </c>
      <c r="D48" s="7">
        <v>0</v>
      </c>
      <c r="E48" s="7">
        <v>0</v>
      </c>
    </row>
    <row r="49" spans="1:5" x14ac:dyDescent="0.2">
      <c r="A49" s="9">
        <v>44</v>
      </c>
      <c r="B49" s="6" t="s">
        <v>91</v>
      </c>
      <c r="C49" s="8" t="s">
        <v>92</v>
      </c>
      <c r="D49" s="7">
        <v>0</v>
      </c>
      <c r="E49" s="7">
        <v>0</v>
      </c>
    </row>
    <row r="50" spans="1:5" x14ac:dyDescent="0.2">
      <c r="A50" s="9" t="s">
        <v>93</v>
      </c>
      <c r="B50" s="6" t="s">
        <v>94</v>
      </c>
      <c r="C50" s="8" t="s">
        <v>95</v>
      </c>
      <c r="D50" s="7">
        <v>0</v>
      </c>
      <c r="E50" s="7">
        <v>0</v>
      </c>
    </row>
    <row r="51" spans="1:5" x14ac:dyDescent="0.2">
      <c r="A51" s="9">
        <v>449</v>
      </c>
      <c r="B51" s="6" t="s">
        <v>96</v>
      </c>
      <c r="C51" s="8" t="s">
        <v>97</v>
      </c>
      <c r="D51" s="7">
        <v>0</v>
      </c>
      <c r="E51" s="7">
        <v>0</v>
      </c>
    </row>
    <row r="52" spans="1:5" x14ac:dyDescent="0.2">
      <c r="A52" s="9">
        <v>450</v>
      </c>
      <c r="B52" s="6" t="s">
        <v>98</v>
      </c>
      <c r="C52" s="8" t="s">
        <v>99</v>
      </c>
      <c r="D52" s="7">
        <v>0</v>
      </c>
      <c r="E52" s="7">
        <v>0</v>
      </c>
    </row>
    <row r="53" spans="1:5" x14ac:dyDescent="0.2">
      <c r="A53" s="9">
        <v>460</v>
      </c>
      <c r="B53" s="6" t="s">
        <v>100</v>
      </c>
      <c r="C53" s="8" t="s">
        <v>101</v>
      </c>
      <c r="D53" s="7">
        <v>0</v>
      </c>
      <c r="E53" s="7">
        <v>0</v>
      </c>
    </row>
    <row r="54" spans="1:5" x14ac:dyDescent="0.2">
      <c r="A54" s="9">
        <v>47</v>
      </c>
      <c r="B54" s="6" t="s">
        <v>102</v>
      </c>
      <c r="C54" s="8" t="s">
        <v>103</v>
      </c>
      <c r="D54" s="7">
        <v>0</v>
      </c>
      <c r="E54" s="7">
        <v>0</v>
      </c>
    </row>
    <row r="55" spans="1:5" x14ac:dyDescent="0.2">
      <c r="A55" s="9">
        <v>48</v>
      </c>
      <c r="B55" s="6" t="s">
        <v>104</v>
      </c>
      <c r="C55" s="8" t="s">
        <v>105</v>
      </c>
      <c r="D55" s="7">
        <v>0</v>
      </c>
      <c r="E55" s="7">
        <v>0</v>
      </c>
    </row>
    <row r="56" spans="1:5" x14ac:dyDescent="0.2">
      <c r="A56" s="9"/>
      <c r="B56" s="6" t="s">
        <v>106</v>
      </c>
      <c r="C56" s="8" t="s">
        <v>107</v>
      </c>
      <c r="D56" s="127">
        <f>D15-D32</f>
        <v>59530131</v>
      </c>
      <c r="E56" s="7">
        <f>E15-E32</f>
        <v>57599571</v>
      </c>
    </row>
    <row r="57" spans="1:5" x14ac:dyDescent="0.2">
      <c r="A57" s="9"/>
      <c r="B57" s="6" t="s">
        <v>108</v>
      </c>
      <c r="C57" s="8" t="s">
        <v>109</v>
      </c>
      <c r="D57" s="127">
        <f>D58+D65+D70-D73+D76</f>
        <v>59530131</v>
      </c>
      <c r="E57" s="7">
        <f>E58+E65+E70</f>
        <v>57599571</v>
      </c>
    </row>
    <row r="58" spans="1:5" x14ac:dyDescent="0.2">
      <c r="A58" s="9">
        <v>51</v>
      </c>
      <c r="B58" s="6" t="s">
        <v>110</v>
      </c>
      <c r="C58" s="8" t="s">
        <v>111</v>
      </c>
      <c r="D58" s="7">
        <f>D60</f>
        <v>43221346</v>
      </c>
      <c r="E58" s="7">
        <v>50388798</v>
      </c>
    </row>
    <row r="59" spans="1:5" x14ac:dyDescent="0.2">
      <c r="A59" s="9">
        <v>510</v>
      </c>
      <c r="B59" s="6" t="s">
        <v>112</v>
      </c>
      <c r="C59" s="8" t="s">
        <v>113</v>
      </c>
      <c r="D59" s="7">
        <v>0</v>
      </c>
      <c r="E59" s="7">
        <v>0</v>
      </c>
    </row>
    <row r="60" spans="1:5" x14ac:dyDescent="0.2">
      <c r="A60" s="9">
        <v>512</v>
      </c>
      <c r="B60" s="6" t="s">
        <v>114</v>
      </c>
      <c r="C60" s="8" t="s">
        <v>115</v>
      </c>
      <c r="D60" s="7">
        <v>43221346</v>
      </c>
      <c r="E60" s="7">
        <v>50388798</v>
      </c>
    </row>
    <row r="61" spans="1:5" x14ac:dyDescent="0.2">
      <c r="A61" s="9">
        <v>513</v>
      </c>
      <c r="B61" s="6" t="s">
        <v>116</v>
      </c>
      <c r="C61" s="8" t="s">
        <v>117</v>
      </c>
      <c r="D61" s="7">
        <v>0</v>
      </c>
      <c r="E61" s="7">
        <v>0</v>
      </c>
    </row>
    <row r="62" spans="1:5" x14ac:dyDescent="0.2">
      <c r="A62" s="9">
        <v>52</v>
      </c>
      <c r="B62" s="6" t="s">
        <v>118</v>
      </c>
      <c r="C62" s="8" t="s">
        <v>119</v>
      </c>
      <c r="D62" s="7">
        <v>0</v>
      </c>
      <c r="E62" s="7">
        <v>0</v>
      </c>
    </row>
    <row r="63" spans="1:5" x14ac:dyDescent="0.2">
      <c r="A63" s="9">
        <v>520</v>
      </c>
      <c r="B63" s="6" t="s">
        <v>120</v>
      </c>
      <c r="C63" s="8" t="s">
        <v>121</v>
      </c>
      <c r="D63" s="7">
        <v>0</v>
      </c>
      <c r="E63" s="7">
        <v>0</v>
      </c>
    </row>
    <row r="64" spans="1:5" x14ac:dyDescent="0.2">
      <c r="A64" s="9">
        <v>521</v>
      </c>
      <c r="B64" s="6" t="s">
        <v>122</v>
      </c>
      <c r="C64" s="8" t="s">
        <v>123</v>
      </c>
      <c r="D64" s="7">
        <v>0</v>
      </c>
      <c r="E64" s="7">
        <v>0</v>
      </c>
    </row>
    <row r="65" spans="1:5" x14ac:dyDescent="0.2">
      <c r="A65" s="9">
        <v>53</v>
      </c>
      <c r="B65" s="6" t="s">
        <v>124</v>
      </c>
      <c r="C65" s="8" t="s">
        <v>125</v>
      </c>
      <c r="D65" s="7">
        <f>D66</f>
        <v>89796</v>
      </c>
      <c r="E65" s="7">
        <v>128810</v>
      </c>
    </row>
    <row r="66" spans="1:5" ht="25.5" customHeight="1" x14ac:dyDescent="0.2">
      <c r="A66" s="9">
        <v>530</v>
      </c>
      <c r="B66" s="12" t="s">
        <v>126</v>
      </c>
      <c r="C66" s="8" t="s">
        <v>127</v>
      </c>
      <c r="D66" s="7">
        <v>89796</v>
      </c>
      <c r="E66" s="7">
        <v>128810</v>
      </c>
    </row>
    <row r="67" spans="1:5" x14ac:dyDescent="0.2">
      <c r="A67" s="9">
        <v>531</v>
      </c>
      <c r="B67" s="12" t="s">
        <v>128</v>
      </c>
      <c r="C67" s="8" t="s">
        <v>129</v>
      </c>
      <c r="D67" s="7">
        <v>0</v>
      </c>
      <c r="E67" s="7">
        <v>0</v>
      </c>
    </row>
    <row r="68" spans="1:5" x14ac:dyDescent="0.2">
      <c r="A68" s="9">
        <v>532</v>
      </c>
      <c r="B68" s="12" t="s">
        <v>130</v>
      </c>
      <c r="C68" s="8" t="s">
        <v>131</v>
      </c>
      <c r="D68" s="7">
        <v>0</v>
      </c>
      <c r="E68" s="7">
        <v>0</v>
      </c>
    </row>
    <row r="69" spans="1:5" x14ac:dyDescent="0.2">
      <c r="A69" s="9">
        <v>54</v>
      </c>
      <c r="B69" s="12" t="s">
        <v>132</v>
      </c>
      <c r="C69" s="8" t="s">
        <v>133</v>
      </c>
      <c r="D69" s="7">
        <v>0</v>
      </c>
      <c r="E69" s="7">
        <v>0</v>
      </c>
    </row>
    <row r="70" spans="1:5" x14ac:dyDescent="0.2">
      <c r="A70" s="9">
        <v>55</v>
      </c>
      <c r="B70" s="12" t="s">
        <v>134</v>
      </c>
      <c r="C70" s="8" t="s">
        <v>135</v>
      </c>
      <c r="D70" s="7">
        <f>D71+D72</f>
        <v>11412327</v>
      </c>
      <c r="E70" s="7">
        <v>7081963</v>
      </c>
    </row>
    <row r="71" spans="1:5" x14ac:dyDescent="0.2">
      <c r="A71" s="9">
        <v>550</v>
      </c>
      <c r="B71" s="12" t="s">
        <v>136</v>
      </c>
      <c r="C71" s="8" t="s">
        <v>137</v>
      </c>
      <c r="D71" s="7">
        <v>7081963</v>
      </c>
      <c r="E71" s="7">
        <v>6751053</v>
      </c>
    </row>
    <row r="72" spans="1:5" x14ac:dyDescent="0.2">
      <c r="A72" s="9">
        <v>551</v>
      </c>
      <c r="B72" s="12" t="s">
        <v>138</v>
      </c>
      <c r="C72" s="8" t="s">
        <v>139</v>
      </c>
      <c r="D72" s="127">
        <f>'2'!D65</f>
        <v>4330364</v>
      </c>
      <c r="E72" s="7">
        <v>330910</v>
      </c>
    </row>
    <row r="73" spans="1:5" x14ac:dyDescent="0.2">
      <c r="A73" s="9">
        <v>56</v>
      </c>
      <c r="B73" s="12" t="s">
        <v>140</v>
      </c>
      <c r="C73" s="8" t="s">
        <v>141</v>
      </c>
      <c r="D73" s="7">
        <v>0</v>
      </c>
      <c r="E73" s="7">
        <v>0</v>
      </c>
    </row>
    <row r="74" spans="1:5" x14ac:dyDescent="0.2">
      <c r="A74" s="9">
        <v>560</v>
      </c>
      <c r="B74" s="12" t="s">
        <v>142</v>
      </c>
      <c r="C74" s="8" t="s">
        <v>143</v>
      </c>
      <c r="D74" s="7">
        <v>0</v>
      </c>
      <c r="E74" s="7">
        <v>0</v>
      </c>
    </row>
    <row r="75" spans="1:5" x14ac:dyDescent="0.2">
      <c r="A75" s="9">
        <v>561</v>
      </c>
      <c r="B75" s="12" t="s">
        <v>144</v>
      </c>
      <c r="C75" s="8" t="s">
        <v>145</v>
      </c>
      <c r="D75" s="7">
        <v>0</v>
      </c>
      <c r="E75" s="7">
        <v>0</v>
      </c>
    </row>
    <row r="76" spans="1:5" x14ac:dyDescent="0.2">
      <c r="A76" s="9">
        <v>57</v>
      </c>
      <c r="B76" s="12" t="s">
        <v>146</v>
      </c>
      <c r="C76" s="8" t="s">
        <v>147</v>
      </c>
      <c r="D76" s="7">
        <f>D77-D78</f>
        <v>4806662</v>
      </c>
      <c r="E76" s="7">
        <v>0</v>
      </c>
    </row>
    <row r="77" spans="1:5" ht="25.5" customHeight="1" x14ac:dyDescent="0.2">
      <c r="A77" s="5">
        <v>570</v>
      </c>
      <c r="B77" s="12" t="s">
        <v>148</v>
      </c>
      <c r="C77" s="8" t="s">
        <v>149</v>
      </c>
      <c r="D77" s="7">
        <v>23799714</v>
      </c>
      <c r="E77" s="7">
        <v>0</v>
      </c>
    </row>
    <row r="78" spans="1:5" ht="25.5" customHeight="1" x14ac:dyDescent="0.2">
      <c r="A78" s="5">
        <v>571</v>
      </c>
      <c r="B78" s="12" t="s">
        <v>150</v>
      </c>
      <c r="C78" s="8" t="s">
        <v>151</v>
      </c>
      <c r="D78" s="7">
        <v>18993052</v>
      </c>
      <c r="E78" s="7">
        <v>0</v>
      </c>
    </row>
    <row r="79" spans="1:5" x14ac:dyDescent="0.2">
      <c r="A79" s="6"/>
      <c r="B79" s="12" t="s">
        <v>152</v>
      </c>
      <c r="C79" s="8" t="s">
        <v>153</v>
      </c>
      <c r="D79" s="13">
        <v>4175925</v>
      </c>
      <c r="E79" s="13">
        <v>4751928</v>
      </c>
    </row>
    <row r="80" spans="1:5" x14ac:dyDescent="0.2">
      <c r="A80" s="6"/>
      <c r="B80" s="12" t="s">
        <v>154</v>
      </c>
      <c r="C80" s="8" t="s">
        <v>155</v>
      </c>
      <c r="D80" s="13">
        <v>14.255599999999999</v>
      </c>
      <c r="E80" s="13">
        <v>12.1213</v>
      </c>
    </row>
    <row r="81" spans="1:5" ht="27" customHeight="1" x14ac:dyDescent="0.2">
      <c r="A81" s="6"/>
      <c r="B81" s="12" t="s">
        <v>156</v>
      </c>
      <c r="C81" s="8" t="s">
        <v>157</v>
      </c>
      <c r="D81" s="7">
        <v>0</v>
      </c>
      <c r="E81" s="7">
        <v>0</v>
      </c>
    </row>
    <row r="82" spans="1:5" x14ac:dyDescent="0.2">
      <c r="A82" s="6"/>
      <c r="B82" s="12" t="s">
        <v>158</v>
      </c>
      <c r="C82" s="8" t="s">
        <v>159</v>
      </c>
      <c r="D82" s="7">
        <v>0</v>
      </c>
      <c r="E82" s="7">
        <v>0</v>
      </c>
    </row>
    <row r="83" spans="1:5" x14ac:dyDescent="0.2">
      <c r="B83" s="1"/>
      <c r="D83" s="125"/>
      <c r="E83" s="125"/>
    </row>
    <row r="84" spans="1:5" x14ac:dyDescent="0.2">
      <c r="C84" s="2"/>
    </row>
    <row r="85" spans="1:5" ht="42" customHeight="1" x14ac:dyDescent="0.2">
      <c r="A85" s="14" t="s">
        <v>160</v>
      </c>
      <c r="B85" s="15" t="s">
        <v>161</v>
      </c>
      <c r="C85" s="2" t="s">
        <v>162</v>
      </c>
      <c r="D85" s="141" t="s">
        <v>163</v>
      </c>
      <c r="E85" s="141"/>
    </row>
    <row r="86" spans="1:5" ht="33" customHeight="1" x14ac:dyDescent="0.2">
      <c r="A86" s="14" t="s">
        <v>899</v>
      </c>
      <c r="B86" s="17" t="s">
        <v>164</v>
      </c>
      <c r="C86" s="2"/>
      <c r="D86" s="142" t="s">
        <v>165</v>
      </c>
      <c r="E86" s="142"/>
    </row>
  </sheetData>
  <mergeCells count="2">
    <mergeCell ref="D85:E85"/>
    <mergeCell ref="D86:E86"/>
  </mergeCells>
  <pageMargins left="0.74803149606299213" right="0.74803149606299213" top="0.98425196850393704" bottom="0.98425196850393704" header="0.51181102362204722" footer="0.51181102362204722"/>
  <pageSetup scale="5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0"/>
  <sheetViews>
    <sheetView view="pageBreakPreview" zoomScaleNormal="100" zoomScaleSheetLayoutView="100" workbookViewId="0">
      <selection activeCell="C35" sqref="C35"/>
    </sheetView>
  </sheetViews>
  <sheetFormatPr defaultColWidth="8"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 customWidth="1"/>
  </cols>
  <sheetData>
    <row r="1" spans="1:7" x14ac:dyDescent="0.2">
      <c r="A1" s="2" t="str">
        <f>'1'!A1</f>
        <v>Naziv investicionog fonda: OAIF Future fund</v>
      </c>
    </row>
    <row r="2" spans="1:7" x14ac:dyDescent="0.2">
      <c r="A2" s="2" t="str">
        <f>'1'!A2</f>
        <v xml:space="preserve">Registarski broj investicionog fonda: </v>
      </c>
    </row>
    <row r="3" spans="1:7" x14ac:dyDescent="0.2">
      <c r="A3" s="2" t="str">
        <f>'1'!A3</f>
        <v>Naziv društva za upravljanje investicionim fondom: Društvo za upravljanje investicionim fondovima Kristal invest A.D. Banja Luka</v>
      </c>
    </row>
    <row r="4" spans="1:7" x14ac:dyDescent="0.2">
      <c r="A4" s="2" t="str">
        <f>'1'!A4</f>
        <v>Matični broj društva za upravljanje investicionim fondom: 01935615</v>
      </c>
    </row>
    <row r="5" spans="1:7" x14ac:dyDescent="0.2">
      <c r="A5" s="2" t="str">
        <f>'1'!A5</f>
        <v>JIB društva za upravljanje investicionim fondom: 4400819920004</v>
      </c>
    </row>
    <row r="6" spans="1:7" x14ac:dyDescent="0.2">
      <c r="A6" s="2" t="str">
        <f>'1'!A6</f>
        <v>JIB otvorenog investicionog fonda:</v>
      </c>
    </row>
    <row r="9" spans="1:7" x14ac:dyDescent="0.2">
      <c r="A9" s="150" t="s">
        <v>346</v>
      </c>
      <c r="B9" s="150"/>
      <c r="C9" s="150"/>
      <c r="D9" s="150"/>
      <c r="E9" s="150"/>
      <c r="F9" s="150"/>
      <c r="G9" s="150"/>
    </row>
    <row r="10" spans="1:7" x14ac:dyDescent="0.2">
      <c r="A10" s="150" t="s">
        <v>733</v>
      </c>
      <c r="B10" s="150"/>
      <c r="C10" s="150"/>
      <c r="D10" s="150"/>
      <c r="E10" s="150"/>
      <c r="F10" s="150"/>
      <c r="G10" s="150"/>
    </row>
    <row r="11" spans="1:7" x14ac:dyDescent="0.2">
      <c r="B11" s="1"/>
      <c r="C11" s="1"/>
      <c r="D11" s="1"/>
      <c r="E11" s="1"/>
      <c r="F11" s="1"/>
      <c r="G11" s="1"/>
    </row>
    <row r="12" spans="1:7" x14ac:dyDescent="0.2">
      <c r="A12" s="14" t="s">
        <v>734</v>
      </c>
    </row>
    <row r="13" spans="1:7" x14ac:dyDescent="0.2">
      <c r="A13" s="14"/>
    </row>
    <row r="14" spans="1:7" s="21" customFormat="1" ht="38.25" customHeight="1" x14ac:dyDescent="0.2">
      <c r="A14" s="4" t="s">
        <v>9</v>
      </c>
      <c r="B14" s="4" t="s">
        <v>735</v>
      </c>
      <c r="C14" s="4" t="s">
        <v>736</v>
      </c>
      <c r="D14" s="4" t="s">
        <v>737</v>
      </c>
      <c r="E14" s="4" t="s">
        <v>738</v>
      </c>
      <c r="F14" s="4" t="s">
        <v>739</v>
      </c>
    </row>
    <row r="15" spans="1:7" x14ac:dyDescent="0.2">
      <c r="A15" s="92"/>
      <c r="B15" s="93"/>
      <c r="C15" s="93"/>
      <c r="D15" s="93"/>
      <c r="E15" s="13"/>
      <c r="F15" s="13"/>
    </row>
    <row r="16" spans="1:7" x14ac:dyDescent="0.2">
      <c r="A16" s="14"/>
    </row>
    <row r="17" spans="1:7" ht="37.5" customHeight="1" x14ac:dyDescent="0.2">
      <c r="A17" s="87" t="s">
        <v>160</v>
      </c>
      <c r="B17" s="87" t="s">
        <v>228</v>
      </c>
      <c r="D17" s="87" t="s">
        <v>162</v>
      </c>
      <c r="E17" s="171" t="s">
        <v>163</v>
      </c>
      <c r="F17" s="171"/>
      <c r="G17" s="171"/>
    </row>
    <row r="18" spans="1:7" ht="33" customHeight="1" x14ac:dyDescent="0.2">
      <c r="A18" s="87" t="s">
        <v>900</v>
      </c>
      <c r="B18" s="88" t="s">
        <v>164</v>
      </c>
      <c r="E18" s="143" t="s">
        <v>165</v>
      </c>
      <c r="F18" s="143"/>
      <c r="G18" s="143"/>
    </row>
    <row r="20" spans="1:7" ht="27.75" customHeight="1" x14ac:dyDescent="0.2"/>
  </sheetData>
  <mergeCells count="4">
    <mergeCell ref="A9:G9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/>
  </sheetViews>
  <sheetFormatPr defaultColWidth="8"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 customWidth="1"/>
  </cols>
  <sheetData>
    <row r="1" spans="1:7" x14ac:dyDescent="0.2">
      <c r="A1" s="2" t="str">
        <f>'1'!A1</f>
        <v>Naziv investicionog fonda: OAIF Future fund</v>
      </c>
    </row>
    <row r="2" spans="1:7" x14ac:dyDescent="0.2">
      <c r="A2" s="2" t="str">
        <f>'1'!A2</f>
        <v xml:space="preserve">Registarski broj investicionog fonda: </v>
      </c>
    </row>
    <row r="3" spans="1:7" x14ac:dyDescent="0.2">
      <c r="A3" s="2" t="str">
        <f>'1'!A3</f>
        <v>Naziv društva za upravljanje investicionim fondom: Društvo za upravljanje investicionim fondovima Kristal invest A.D. Banja Luka</v>
      </c>
    </row>
    <row r="4" spans="1:7" x14ac:dyDescent="0.2">
      <c r="A4" s="2" t="str">
        <f>'1'!A4</f>
        <v>Matični broj društva za upravljanje investicionim fondom: 01935615</v>
      </c>
    </row>
    <row r="5" spans="1:7" x14ac:dyDescent="0.2">
      <c r="A5" s="2" t="str">
        <f>'1'!A5</f>
        <v>JIB društva za upravljanje investicionim fondom: 4400819920004</v>
      </c>
    </row>
    <row r="6" spans="1:7" x14ac:dyDescent="0.2">
      <c r="A6" s="2" t="str">
        <f>'1'!A6</f>
        <v>JIB otvorenog investicionog fonda:</v>
      </c>
    </row>
    <row r="9" spans="1:7" x14ac:dyDescent="0.2">
      <c r="A9" s="150" t="s">
        <v>346</v>
      </c>
      <c r="B9" s="150"/>
      <c r="C9" s="150"/>
      <c r="D9" s="150"/>
      <c r="E9" s="150"/>
      <c r="F9" s="150"/>
      <c r="G9" s="150"/>
    </row>
    <row r="10" spans="1:7" x14ac:dyDescent="0.2">
      <c r="A10" s="150" t="s">
        <v>6</v>
      </c>
      <c r="B10" s="150"/>
      <c r="C10" s="150"/>
      <c r="D10" s="150"/>
      <c r="E10" s="150"/>
      <c r="F10" s="150"/>
      <c r="G10" s="150"/>
    </row>
    <row r="11" spans="1:7" x14ac:dyDescent="0.2">
      <c r="B11" s="1"/>
      <c r="C11" s="1"/>
      <c r="D11" s="1"/>
      <c r="E11" s="1"/>
      <c r="F11" s="1"/>
      <c r="G11" s="1"/>
    </row>
    <row r="12" spans="1:7" x14ac:dyDescent="0.2">
      <c r="A12" s="14" t="s">
        <v>740</v>
      </c>
    </row>
    <row r="13" spans="1:7" x14ac:dyDescent="0.2">
      <c r="A13" s="14"/>
    </row>
    <row r="14" spans="1:7" s="21" customFormat="1" ht="38.25" customHeight="1" x14ac:dyDescent="0.2">
      <c r="A14" s="4" t="s">
        <v>9</v>
      </c>
      <c r="B14" s="4" t="s">
        <v>741</v>
      </c>
      <c r="C14" s="4" t="s">
        <v>735</v>
      </c>
      <c r="D14" s="4" t="s">
        <v>742</v>
      </c>
      <c r="E14" s="4" t="s">
        <v>743</v>
      </c>
      <c r="F14" s="4" t="s">
        <v>744</v>
      </c>
    </row>
    <row r="15" spans="1:7" x14ac:dyDescent="0.2">
      <c r="A15" s="92"/>
      <c r="B15" s="6"/>
      <c r="C15" s="93"/>
      <c r="D15" s="93"/>
      <c r="E15" s="13"/>
      <c r="F15" s="93"/>
    </row>
    <row r="16" spans="1:7" x14ac:dyDescent="0.2">
      <c r="A16" s="14"/>
    </row>
    <row r="17" spans="1:7" ht="37.5" customHeight="1" x14ac:dyDescent="0.2">
      <c r="A17" s="87" t="s">
        <v>160</v>
      </c>
      <c r="B17" s="87" t="s">
        <v>228</v>
      </c>
      <c r="D17" s="87" t="s">
        <v>162</v>
      </c>
      <c r="E17" s="171" t="s">
        <v>163</v>
      </c>
      <c r="F17" s="171"/>
      <c r="G17" s="171"/>
    </row>
    <row r="18" spans="1:7" ht="33" customHeight="1" x14ac:dyDescent="0.2">
      <c r="A18" s="87" t="s">
        <v>900</v>
      </c>
      <c r="B18" s="88" t="s">
        <v>164</v>
      </c>
      <c r="E18" s="143" t="s">
        <v>165</v>
      </c>
      <c r="F18" s="143"/>
      <c r="G18" s="143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50"/>
      <c r="D25" s="150"/>
      <c r="E25" s="150"/>
    </row>
    <row r="26" spans="1:7" x14ac:dyDescent="0.2">
      <c r="C26" s="150"/>
      <c r="D26" s="150"/>
      <c r="E26" s="150"/>
    </row>
    <row r="27" spans="1:7" x14ac:dyDescent="0.2">
      <c r="C27" s="150"/>
      <c r="D27" s="150"/>
      <c r="E27" s="150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18" sqref="D18:D24"/>
    </sheetView>
  </sheetViews>
  <sheetFormatPr defaultColWidth="8" defaultRowHeight="12.75" customHeight="1" x14ac:dyDescent="0.2"/>
  <cols>
    <col min="1" max="1" width="8.85546875" style="2" customWidth="1"/>
    <col min="2" max="2" width="7.5703125" style="2" customWidth="1"/>
    <col min="3" max="3" width="29.28515625" style="2" customWidth="1"/>
    <col min="4" max="4" width="28.7109375" style="2" customWidth="1"/>
    <col min="5" max="5" width="22.42578125" style="2" customWidth="1"/>
    <col min="6" max="6" width="7.28515625" style="2" customWidth="1"/>
    <col min="7" max="7" width="18.5703125" style="2" customWidth="1"/>
    <col min="8" max="8" width="15.42578125" style="2" customWidth="1"/>
    <col min="9" max="256" width="9.140625" style="2" customWidth="1"/>
  </cols>
  <sheetData>
    <row r="1" spans="2:11" x14ac:dyDescent="0.2">
      <c r="B1" s="2" t="str">
        <f>'1'!A1</f>
        <v>Naziv investicionog fonda: OAIF Future fund</v>
      </c>
    </row>
    <row r="2" spans="2:11" x14ac:dyDescent="0.2">
      <c r="B2" s="2" t="str">
        <f>'1'!A2</f>
        <v xml:space="preserve">Registarski broj investicionog fonda: </v>
      </c>
      <c r="G2" s="94"/>
      <c r="H2" s="94"/>
      <c r="I2" s="94"/>
      <c r="J2" s="94"/>
      <c r="K2" s="94"/>
    </row>
    <row r="3" spans="2:11" x14ac:dyDescent="0.2">
      <c r="B3" s="2" t="str">
        <f>'1'!A3</f>
        <v>Naziv društva za upravljanje investicionim fondom: Društvo za upravljanje investicionim fondovima Kristal invest A.D. Banja Luka</v>
      </c>
      <c r="G3" s="94"/>
      <c r="H3" s="94"/>
      <c r="I3" s="94"/>
      <c r="J3" s="94"/>
      <c r="K3" s="94"/>
    </row>
    <row r="4" spans="2:11" x14ac:dyDescent="0.2">
      <c r="B4" s="2" t="str">
        <f>'1'!A4</f>
        <v>Matični broj društva za upravljanje investicionim fondom: 01935615</v>
      </c>
    </row>
    <row r="5" spans="2:11" x14ac:dyDescent="0.2">
      <c r="B5" s="2" t="str">
        <f>'1'!A5</f>
        <v>JIB društva za upravljanje investicionim fondom: 4400819920004</v>
      </c>
    </row>
    <row r="6" spans="2:11" x14ac:dyDescent="0.2">
      <c r="B6" s="2" t="str">
        <f>'1'!A6</f>
        <v>JIB otvorenog investicionog fonda:</v>
      </c>
    </row>
    <row r="11" spans="2:11" x14ac:dyDescent="0.2">
      <c r="B11" s="150" t="s">
        <v>745</v>
      </c>
      <c r="C11" s="150"/>
      <c r="D11" s="150"/>
      <c r="E11" s="150"/>
    </row>
    <row r="12" spans="2:11" x14ac:dyDescent="0.2">
      <c r="B12" s="150" t="s">
        <v>746</v>
      </c>
      <c r="C12" s="150"/>
      <c r="D12" s="150"/>
      <c r="E12" s="150"/>
    </row>
    <row r="16" spans="2:11" ht="25.5" customHeight="1" x14ac:dyDescent="0.2">
      <c r="B16" s="4" t="s">
        <v>324</v>
      </c>
      <c r="C16" s="4" t="s">
        <v>349</v>
      </c>
      <c r="D16" s="4" t="s">
        <v>354</v>
      </c>
      <c r="E16" s="4" t="s">
        <v>356</v>
      </c>
    </row>
    <row r="17" spans="1:7" ht="15" customHeight="1" x14ac:dyDescent="0.2">
      <c r="B17" s="38">
        <v>1</v>
      </c>
      <c r="C17" s="9">
        <v>2</v>
      </c>
      <c r="D17" s="9">
        <v>3</v>
      </c>
      <c r="E17" s="9">
        <v>4</v>
      </c>
    </row>
    <row r="18" spans="1:7" ht="20.100000000000001" customHeight="1" x14ac:dyDescent="0.2">
      <c r="B18" s="4" t="s">
        <v>232</v>
      </c>
      <c r="C18" s="60" t="s">
        <v>747</v>
      </c>
      <c r="D18" s="86">
        <v>42338362.289999999</v>
      </c>
      <c r="E18" s="95">
        <v>70.904700000000005</v>
      </c>
    </row>
    <row r="19" spans="1:7" ht="20.100000000000001" customHeight="1" x14ac:dyDescent="0.2">
      <c r="B19" s="4" t="s">
        <v>234</v>
      </c>
      <c r="C19" s="60" t="s">
        <v>748</v>
      </c>
      <c r="D19" s="86">
        <v>4372873.3899999997</v>
      </c>
      <c r="E19" s="95">
        <v>7.3232999999999997</v>
      </c>
    </row>
    <row r="20" spans="1:7" ht="20.100000000000001" customHeight="1" x14ac:dyDescent="0.2">
      <c r="B20" s="4" t="s">
        <v>236</v>
      </c>
      <c r="C20" s="60" t="s">
        <v>648</v>
      </c>
      <c r="D20" s="86"/>
      <c r="E20" s="95"/>
    </row>
    <row r="21" spans="1:7" ht="20.100000000000001" customHeight="1" x14ac:dyDescent="0.2">
      <c r="B21" s="4" t="s">
        <v>238</v>
      </c>
      <c r="C21" s="60" t="s">
        <v>749</v>
      </c>
      <c r="D21" s="86">
        <v>9804621.6999999993</v>
      </c>
      <c r="E21" s="95">
        <v>16.419899999999998</v>
      </c>
    </row>
    <row r="22" spans="1:7" ht="20.100000000000001" customHeight="1" x14ac:dyDescent="0.2">
      <c r="B22" s="4" t="s">
        <v>240</v>
      </c>
      <c r="C22" s="60" t="s">
        <v>750</v>
      </c>
      <c r="D22" s="86">
        <v>1201170.49</v>
      </c>
      <c r="E22" s="95">
        <v>2.0116000000000001</v>
      </c>
    </row>
    <row r="23" spans="1:7" ht="20.100000000000001" customHeight="1" x14ac:dyDescent="0.2">
      <c r="B23" s="4" t="s">
        <v>242</v>
      </c>
      <c r="C23" s="60" t="s">
        <v>751</v>
      </c>
      <c r="D23" s="86">
        <v>1994620.13</v>
      </c>
      <c r="E23" s="95">
        <v>3.3403999999999998</v>
      </c>
    </row>
    <row r="24" spans="1:7" ht="20.100000000000001" customHeight="1" x14ac:dyDescent="0.2">
      <c r="B24" s="4"/>
      <c r="C24" s="60" t="s">
        <v>752</v>
      </c>
      <c r="D24" s="86">
        <f>SUM(D18:D23)</f>
        <v>59711648</v>
      </c>
      <c r="E24" s="95">
        <f>SUM(E18:E23)</f>
        <v>99.999900000000011</v>
      </c>
      <c r="F24" s="96"/>
    </row>
    <row r="25" spans="1:7" ht="24" customHeight="1" x14ac:dyDescent="0.2"/>
    <row r="26" spans="1:7" ht="31.5" customHeight="1" x14ac:dyDescent="0.2">
      <c r="A26" s="87" t="s">
        <v>160</v>
      </c>
      <c r="B26" s="87"/>
      <c r="C26" s="97"/>
      <c r="D26" s="87" t="s">
        <v>753</v>
      </c>
      <c r="E26" s="171" t="s">
        <v>163</v>
      </c>
      <c r="F26" s="171"/>
      <c r="G26" s="171"/>
    </row>
    <row r="27" spans="1:7" ht="35.25" customHeight="1" x14ac:dyDescent="0.2">
      <c r="A27" s="87" t="s">
        <v>900</v>
      </c>
      <c r="B27" s="87"/>
      <c r="C27" s="97"/>
      <c r="D27" s="88" t="s">
        <v>164</v>
      </c>
      <c r="E27" s="176" t="s">
        <v>165</v>
      </c>
      <c r="F27" s="176"/>
      <c r="G27" s="176"/>
    </row>
    <row r="28" spans="1:7" ht="14.25" customHeight="1" x14ac:dyDescent="0.2">
      <c r="A28" s="97"/>
      <c r="C28" s="97"/>
      <c r="D28" s="97"/>
      <c r="E28" s="97"/>
      <c r="F28" s="97"/>
      <c r="G28" s="97"/>
    </row>
    <row r="29" spans="1:7" x14ac:dyDescent="0.2">
      <c r="A29" s="97"/>
      <c r="B29" s="97"/>
      <c r="C29" s="97"/>
      <c r="D29" s="97"/>
      <c r="E29" s="97"/>
      <c r="F29" s="97"/>
      <c r="G29" s="97"/>
    </row>
    <row r="30" spans="1:7" x14ac:dyDescent="0.2">
      <c r="A30" s="97"/>
      <c r="B30" s="97"/>
      <c r="C30" s="97"/>
      <c r="D30" s="97"/>
      <c r="E30" s="97"/>
      <c r="F30" s="97"/>
      <c r="G30" s="97"/>
    </row>
    <row r="31" spans="1:7" x14ac:dyDescent="0.2">
      <c r="A31" s="97"/>
      <c r="B31" s="97"/>
      <c r="C31" s="97"/>
      <c r="D31" s="97"/>
      <c r="E31" s="97"/>
      <c r="F31" s="97"/>
      <c r="G31" s="97"/>
    </row>
    <row r="32" spans="1:7" x14ac:dyDescent="0.2">
      <c r="A32" s="97"/>
      <c r="B32" s="97"/>
      <c r="C32" s="97"/>
      <c r="D32" s="97"/>
      <c r="E32" s="97"/>
      <c r="F32" s="97"/>
      <c r="G32" s="97"/>
    </row>
    <row r="33" spans="1:7" x14ac:dyDescent="0.2">
      <c r="A33" s="97"/>
      <c r="B33" s="97"/>
      <c r="C33" s="97"/>
      <c r="D33" s="97"/>
      <c r="E33" s="97"/>
      <c r="F33" s="97"/>
      <c r="G33" s="97"/>
    </row>
    <row r="34" spans="1:7" x14ac:dyDescent="0.2">
      <c r="A34" s="97"/>
      <c r="B34" s="97"/>
      <c r="C34" s="97"/>
      <c r="D34" s="97"/>
      <c r="E34" s="97"/>
      <c r="F34" s="97"/>
      <c r="G34" s="97"/>
    </row>
    <row r="35" spans="1:7" x14ac:dyDescent="0.2">
      <c r="A35" s="97"/>
      <c r="B35" s="97"/>
      <c r="C35" s="97"/>
      <c r="D35" s="97"/>
      <c r="E35" s="97"/>
      <c r="F35" s="97"/>
      <c r="G35" s="97"/>
    </row>
    <row r="42" spans="1:7" ht="22.5" customHeight="1" x14ac:dyDescent="0.2">
      <c r="B42" s="150"/>
      <c r="C42" s="150"/>
      <c r="D42" s="150"/>
      <c r="E42" s="150"/>
    </row>
    <row r="43" spans="1:7" x14ac:dyDescent="0.2">
      <c r="B43" s="150"/>
      <c r="C43" s="150"/>
      <c r="D43" s="150"/>
      <c r="E43" s="150"/>
    </row>
    <row r="44" spans="1:7" x14ac:dyDescent="0.2">
      <c r="B44" s="150"/>
      <c r="C44" s="150"/>
      <c r="D44" s="150"/>
      <c r="E44" s="150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6"/>
  <sheetViews>
    <sheetView view="pageBreakPreview" zoomScaleNormal="100" zoomScaleSheetLayoutView="100" workbookViewId="0">
      <selection activeCell="E24" sqref="E24:G24"/>
    </sheetView>
  </sheetViews>
  <sheetFormatPr defaultColWidth="8" defaultRowHeight="12.75" customHeight="1" x14ac:dyDescent="0.2"/>
  <cols>
    <col min="1" max="1" width="8.85546875" style="2" customWidth="1"/>
    <col min="2" max="2" width="18.140625" style="2" customWidth="1"/>
    <col min="3" max="3" width="29.28515625" style="2" customWidth="1"/>
    <col min="4" max="4" width="28.7109375" style="2" customWidth="1"/>
    <col min="5" max="5" width="22.42578125" style="2" customWidth="1"/>
    <col min="6" max="6" width="15.140625" style="2" customWidth="1"/>
    <col min="7" max="7" width="18.5703125" style="2" customWidth="1"/>
    <col min="8" max="8" width="15.42578125" style="2" customWidth="1"/>
    <col min="9" max="256" width="9.140625" style="2" customWidth="1"/>
  </cols>
  <sheetData>
    <row r="1" spans="1:11" x14ac:dyDescent="0.2">
      <c r="A1" s="2" t="str">
        <f>'1'!A1</f>
        <v>Naziv investicionog fonda: OAIF Future fund</v>
      </c>
    </row>
    <row r="2" spans="1:11" x14ac:dyDescent="0.2">
      <c r="A2" s="2" t="str">
        <f>'1'!A2</f>
        <v xml:space="preserve">Registarski broj investicionog fonda: </v>
      </c>
      <c r="G2" s="94"/>
      <c r="H2" s="94"/>
      <c r="I2" s="94"/>
      <c r="J2" s="94"/>
      <c r="K2" s="94"/>
    </row>
    <row r="3" spans="1:11" x14ac:dyDescent="0.2">
      <c r="A3" s="2" t="str">
        <f>'1'!A3</f>
        <v>Naziv društva za upravljanje investicionim fondom: Društvo za upravljanje investicionim fondovima Kristal invest A.D. Banja Luka</v>
      </c>
      <c r="G3" s="94"/>
      <c r="H3" s="94"/>
      <c r="I3" s="94"/>
      <c r="J3" s="94"/>
      <c r="K3" s="94"/>
    </row>
    <row r="4" spans="1:11" x14ac:dyDescent="0.2">
      <c r="A4" s="2" t="str">
        <f>'1'!A4</f>
        <v>Matični broj društva za upravljanje investicionim fondom: 01935615</v>
      </c>
    </row>
    <row r="5" spans="1:11" x14ac:dyDescent="0.2">
      <c r="A5" s="2" t="str">
        <f>'1'!A5</f>
        <v>JIB društva za upravljanje investicionim fondom: 4400819920004</v>
      </c>
    </row>
    <row r="6" spans="1:11" x14ac:dyDescent="0.2">
      <c r="A6" s="2" t="str">
        <f>'1'!A6</f>
        <v>JIB otvorenog investicionog fonda:</v>
      </c>
    </row>
    <row r="11" spans="1:11" x14ac:dyDescent="0.2">
      <c r="B11" s="150" t="s">
        <v>754</v>
      </c>
      <c r="C11" s="150"/>
      <c r="D11" s="150"/>
      <c r="E11" s="150"/>
      <c r="F11" s="150"/>
      <c r="G11" s="150"/>
      <c r="H11" s="150"/>
    </row>
    <row r="12" spans="1:11" x14ac:dyDescent="0.2">
      <c r="B12" s="150" t="s">
        <v>755</v>
      </c>
      <c r="C12" s="150"/>
      <c r="D12" s="150"/>
      <c r="E12" s="150"/>
      <c r="F12" s="150"/>
      <c r="G12" s="150"/>
      <c r="H12" s="150"/>
    </row>
    <row r="15" spans="1:11" x14ac:dyDescent="0.2">
      <c r="B15" s="2" t="s">
        <v>756</v>
      </c>
    </row>
    <row r="16" spans="1:11" ht="38.25" customHeight="1" x14ac:dyDescent="0.2">
      <c r="B16" s="4" t="s">
        <v>757</v>
      </c>
      <c r="C16" s="4" t="s">
        <v>758</v>
      </c>
      <c r="D16" s="4" t="s">
        <v>735</v>
      </c>
      <c r="E16" s="4" t="s">
        <v>742</v>
      </c>
      <c r="F16" s="4" t="s">
        <v>759</v>
      </c>
      <c r="G16" s="4" t="s">
        <v>739</v>
      </c>
      <c r="H16" s="4" t="s">
        <v>760</v>
      </c>
    </row>
    <row r="17" spans="1:8" ht="15" customHeight="1" x14ac:dyDescent="0.2">
      <c r="B17" s="38"/>
      <c r="C17" s="9"/>
      <c r="D17" s="98"/>
      <c r="E17" s="98"/>
      <c r="F17" s="13"/>
      <c r="G17" s="13"/>
      <c r="H17" s="93"/>
    </row>
    <row r="18" spans="1:8" ht="20.100000000000001" customHeight="1" x14ac:dyDescent="0.2"/>
    <row r="19" spans="1:8" ht="20.100000000000001" customHeight="1" x14ac:dyDescent="0.2">
      <c r="B19" s="2" t="s">
        <v>761</v>
      </c>
    </row>
    <row r="20" spans="1:8" ht="45" customHeight="1" x14ac:dyDescent="0.2">
      <c r="B20" s="4" t="s">
        <v>757</v>
      </c>
      <c r="C20" s="4" t="s">
        <v>735</v>
      </c>
      <c r="D20" s="4" t="s">
        <v>742</v>
      </c>
      <c r="E20" s="4" t="s">
        <v>759</v>
      </c>
      <c r="F20" s="4" t="s">
        <v>739</v>
      </c>
    </row>
    <row r="21" spans="1:8" ht="20.100000000000001" customHeight="1" x14ac:dyDescent="0.2">
      <c r="B21" s="6"/>
      <c r="C21" s="6"/>
      <c r="D21" s="6"/>
      <c r="E21" s="6"/>
      <c r="F21" s="6"/>
    </row>
    <row r="22" spans="1:8" ht="20.100000000000001" customHeight="1" x14ac:dyDescent="0.2">
      <c r="B22" s="6"/>
      <c r="C22" s="6"/>
      <c r="D22" s="6"/>
      <c r="E22" s="6"/>
      <c r="F22" s="6"/>
    </row>
    <row r="23" spans="1:8" ht="20.100000000000001" customHeight="1" x14ac:dyDescent="0.2"/>
    <row r="24" spans="1:8" ht="31.5" customHeight="1" x14ac:dyDescent="0.2">
      <c r="A24" s="87" t="s">
        <v>160</v>
      </c>
      <c r="B24" s="87"/>
      <c r="C24" s="97"/>
      <c r="D24" s="87" t="s">
        <v>753</v>
      </c>
      <c r="E24" s="171" t="s">
        <v>163</v>
      </c>
      <c r="F24" s="171"/>
      <c r="G24" s="171"/>
    </row>
    <row r="25" spans="1:8" ht="35.25" customHeight="1" x14ac:dyDescent="0.2">
      <c r="A25" s="87" t="s">
        <v>900</v>
      </c>
      <c r="B25" s="87"/>
      <c r="C25" s="97"/>
      <c r="D25" s="88" t="s">
        <v>164</v>
      </c>
      <c r="E25" s="176" t="s">
        <v>165</v>
      </c>
      <c r="F25" s="176"/>
      <c r="G25" s="176"/>
    </row>
    <row r="26" spans="1:8" ht="14.25" customHeight="1" x14ac:dyDescent="0.2">
      <c r="A26" s="97"/>
      <c r="C26" s="97"/>
      <c r="D26" s="97"/>
      <c r="E26" s="97"/>
      <c r="F26" s="97"/>
      <c r="G26" s="97"/>
    </row>
  </sheetData>
  <mergeCells count="4">
    <mergeCell ref="B11:H11"/>
    <mergeCell ref="E25:G25"/>
    <mergeCell ref="B12:H12"/>
    <mergeCell ref="E24:G2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P201"/>
  <sheetViews>
    <sheetView view="pageBreakPreview" topLeftCell="A190" zoomScaleNormal="100" zoomScaleSheetLayoutView="100" workbookViewId="0">
      <selection activeCell="H198" sqref="H198"/>
    </sheetView>
  </sheetViews>
  <sheetFormatPr defaultColWidth="8" defaultRowHeight="12.75" customHeight="1" x14ac:dyDescent="0.2"/>
  <cols>
    <col min="1" max="1" width="12.42578125" style="2" customWidth="1"/>
    <col min="2" max="2" width="32.28515625" style="2" customWidth="1"/>
    <col min="3" max="3" width="13.85546875" style="99" customWidth="1"/>
    <col min="4" max="4" width="17.5703125" style="2" customWidth="1"/>
    <col min="5" max="5" width="18.28515625" style="2" customWidth="1"/>
    <col min="6" max="6" width="16.28515625" style="2" customWidth="1"/>
    <col min="7" max="250" width="9.140625" style="2" customWidth="1"/>
  </cols>
  <sheetData>
    <row r="1" spans="1:6" x14ac:dyDescent="0.2">
      <c r="A1" s="2" t="str">
        <f>'2'!A1</f>
        <v>Naziv investicionog fonda: OAIF Future fund</v>
      </c>
    </row>
    <row r="2" spans="1:6" x14ac:dyDescent="0.2">
      <c r="A2" s="2" t="str">
        <f>'2'!A2</f>
        <v xml:space="preserve">Registarski broj investicionog fonda: </v>
      </c>
    </row>
    <row r="3" spans="1:6" x14ac:dyDescent="0.2">
      <c r="A3" s="2" t="str">
        <f>'2'!A3</f>
        <v>Naziv društva za upravljanje investicionim fondom: Društvo za upravljanje investicionim fondovima Kristal invest A.D. Banja Luka</v>
      </c>
    </row>
    <row r="4" spans="1:6" x14ac:dyDescent="0.2">
      <c r="A4" s="2" t="str">
        <f>'2'!A4</f>
        <v>Matični broj društva za upravljanje investicionim fondom: 01935615</v>
      </c>
    </row>
    <row r="5" spans="1:6" x14ac:dyDescent="0.2">
      <c r="A5" s="2" t="str">
        <f>'2'!A5</f>
        <v>JIB društva za upravljanje investicionim fondom: 4400819920004</v>
      </c>
    </row>
    <row r="6" spans="1:6" x14ac:dyDescent="0.2">
      <c r="A6" s="2" t="str">
        <f>'2'!A6</f>
        <v>JIB otvorenog investicionog fonda:</v>
      </c>
    </row>
    <row r="8" spans="1:6" ht="13.5" customHeight="1" x14ac:dyDescent="0.2">
      <c r="A8" s="150" t="s">
        <v>762</v>
      </c>
      <c r="B8" s="150"/>
      <c r="C8" s="150"/>
      <c r="D8" s="150"/>
      <c r="E8" s="150"/>
      <c r="F8" s="150"/>
    </row>
    <row r="9" spans="1:6" ht="13.5" customHeight="1" x14ac:dyDescent="0.2">
      <c r="A9" s="180" t="s">
        <v>763</v>
      </c>
      <c r="B9" s="181"/>
      <c r="C9" s="181"/>
      <c r="D9" s="181"/>
      <c r="E9" s="181"/>
      <c r="F9" s="182"/>
    </row>
    <row r="10" spans="1:6" x14ac:dyDescent="0.2">
      <c r="A10" s="1"/>
      <c r="B10" s="1"/>
      <c r="C10" s="1"/>
      <c r="D10" s="1"/>
      <c r="E10" s="1"/>
      <c r="F10" s="1"/>
    </row>
    <row r="11" spans="1:6" x14ac:dyDescent="0.2">
      <c r="A11" s="2" t="s">
        <v>764</v>
      </c>
    </row>
    <row r="12" spans="1:6" ht="14.25" customHeight="1" x14ac:dyDescent="0.2">
      <c r="A12" s="177" t="s">
        <v>765</v>
      </c>
      <c r="B12" s="177" t="s">
        <v>766</v>
      </c>
      <c r="C12" s="183" t="s">
        <v>767</v>
      </c>
      <c r="D12" s="177" t="s">
        <v>528</v>
      </c>
      <c r="E12" s="177" t="s">
        <v>768</v>
      </c>
      <c r="F12" s="177" t="s">
        <v>769</v>
      </c>
    </row>
    <row r="13" spans="1:6" ht="39" customHeight="1" x14ac:dyDescent="0.2">
      <c r="A13" s="178"/>
      <c r="B13" s="178"/>
      <c r="C13" s="184"/>
      <c r="D13" s="178"/>
      <c r="E13" s="178"/>
      <c r="F13" s="178"/>
    </row>
    <row r="14" spans="1:6" ht="15.75" customHeight="1" x14ac:dyDescent="0.2">
      <c r="A14" s="9">
        <v>1</v>
      </c>
      <c r="B14" s="9">
        <v>2</v>
      </c>
      <c r="C14" s="100">
        <v>3</v>
      </c>
      <c r="D14" s="9">
        <v>4</v>
      </c>
      <c r="E14" s="9">
        <v>5</v>
      </c>
      <c r="F14" s="9">
        <v>6</v>
      </c>
    </row>
    <row r="15" spans="1:6" ht="24.75" customHeight="1" x14ac:dyDescent="0.2">
      <c r="A15" s="101"/>
      <c r="B15" s="12" t="s">
        <v>770</v>
      </c>
      <c r="C15" s="102"/>
      <c r="D15" s="102">
        <v>16401401.481000001</v>
      </c>
      <c r="E15" s="102">
        <v>19966468.607099999</v>
      </c>
      <c r="F15" s="102">
        <v>3565067.1261</v>
      </c>
    </row>
    <row r="16" spans="1:6" ht="24.75" customHeight="1" x14ac:dyDescent="0.2">
      <c r="A16" s="101"/>
      <c r="B16" s="12" t="s">
        <v>360</v>
      </c>
      <c r="C16" s="102"/>
      <c r="D16" s="102">
        <v>8188560.7166999998</v>
      </c>
      <c r="E16" s="102">
        <v>10568897.119999999</v>
      </c>
      <c r="F16" s="102">
        <v>2380336.4032999999</v>
      </c>
    </row>
    <row r="17" spans="1:6" ht="24.75" customHeight="1" x14ac:dyDescent="0.2">
      <c r="A17" s="101"/>
      <c r="B17" s="12" t="s">
        <v>368</v>
      </c>
      <c r="C17" s="102"/>
      <c r="D17" s="102">
        <v>8188560.7166999998</v>
      </c>
      <c r="E17" s="102">
        <v>10568897.119999999</v>
      </c>
      <c r="F17" s="102">
        <v>2380336.4032999999</v>
      </c>
    </row>
    <row r="18" spans="1:6" ht="24.75" customHeight="1" x14ac:dyDescent="0.2">
      <c r="A18" s="101">
        <v>44559</v>
      </c>
      <c r="B18" s="12" t="s">
        <v>378</v>
      </c>
      <c r="C18" s="102">
        <v>4424</v>
      </c>
      <c r="D18" s="102">
        <v>38905.983200000002</v>
      </c>
      <c r="E18" s="102">
        <v>53088</v>
      </c>
      <c r="F18" s="102">
        <v>14182.016799999999</v>
      </c>
    </row>
    <row r="19" spans="1:6" ht="24.75" customHeight="1" x14ac:dyDescent="0.2">
      <c r="A19" s="101">
        <v>44560</v>
      </c>
      <c r="B19" s="12" t="s">
        <v>378</v>
      </c>
      <c r="C19" s="102">
        <v>64</v>
      </c>
      <c r="D19" s="102">
        <v>562.83519999999999</v>
      </c>
      <c r="E19" s="102">
        <v>768</v>
      </c>
      <c r="F19" s="102">
        <v>205.16480000000001</v>
      </c>
    </row>
    <row r="20" spans="1:6" ht="24.75" customHeight="1" x14ac:dyDescent="0.2">
      <c r="A20" s="101">
        <v>44230</v>
      </c>
      <c r="B20" s="12" t="s">
        <v>771</v>
      </c>
      <c r="C20" s="102">
        <v>3360017</v>
      </c>
      <c r="D20" s="102">
        <v>4468822.6100000003</v>
      </c>
      <c r="E20" s="102">
        <v>4872024.6500000004</v>
      </c>
      <c r="F20" s="102">
        <v>403202.04</v>
      </c>
    </row>
    <row r="21" spans="1:6" ht="24.75" customHeight="1" x14ac:dyDescent="0.2">
      <c r="A21" s="101">
        <v>44383</v>
      </c>
      <c r="B21" s="12" t="s">
        <v>772</v>
      </c>
      <c r="C21" s="102">
        <v>740201</v>
      </c>
      <c r="D21" s="102">
        <v>1205269.2882999999</v>
      </c>
      <c r="E21" s="102">
        <v>2590703.5</v>
      </c>
      <c r="F21" s="102">
        <v>1385434.2117000001</v>
      </c>
    </row>
    <row r="22" spans="1:6" ht="24.75" customHeight="1" x14ac:dyDescent="0.2">
      <c r="A22" s="101">
        <v>44228</v>
      </c>
      <c r="B22" s="12" t="s">
        <v>398</v>
      </c>
      <c r="C22" s="102">
        <v>101</v>
      </c>
      <c r="D22" s="102">
        <v>99.99</v>
      </c>
      <c r="E22" s="102">
        <v>106.05</v>
      </c>
      <c r="F22" s="102">
        <v>6.06</v>
      </c>
    </row>
    <row r="23" spans="1:6" ht="24.75" customHeight="1" x14ac:dyDescent="0.2">
      <c r="A23" s="101">
        <v>44287</v>
      </c>
      <c r="B23" s="12" t="s">
        <v>398</v>
      </c>
      <c r="C23" s="102">
        <v>30258</v>
      </c>
      <c r="D23" s="102">
        <v>29955.42</v>
      </c>
      <c r="E23" s="102">
        <v>31468.32</v>
      </c>
      <c r="F23" s="102">
        <v>1512.9</v>
      </c>
    </row>
    <row r="24" spans="1:6" ht="24.75" customHeight="1" x14ac:dyDescent="0.2">
      <c r="A24" s="101">
        <v>44287</v>
      </c>
      <c r="B24" s="12" t="s">
        <v>398</v>
      </c>
      <c r="C24" s="102">
        <v>30256</v>
      </c>
      <c r="D24" s="102">
        <v>29953.439999999999</v>
      </c>
      <c r="E24" s="102">
        <v>31466.240000000002</v>
      </c>
      <c r="F24" s="102">
        <v>1512.8</v>
      </c>
    </row>
    <row r="25" spans="1:6" ht="24.75" customHeight="1" x14ac:dyDescent="0.2">
      <c r="A25" s="101">
        <v>44470</v>
      </c>
      <c r="B25" s="12" t="s">
        <v>398</v>
      </c>
      <c r="C25" s="102">
        <v>40000</v>
      </c>
      <c r="D25" s="102">
        <v>39600</v>
      </c>
      <c r="E25" s="102">
        <v>46000</v>
      </c>
      <c r="F25" s="102">
        <v>6400</v>
      </c>
    </row>
    <row r="26" spans="1:6" ht="24.75" customHeight="1" x14ac:dyDescent="0.2">
      <c r="A26" s="101">
        <v>44531</v>
      </c>
      <c r="B26" s="12" t="s">
        <v>398</v>
      </c>
      <c r="C26" s="102">
        <v>11790</v>
      </c>
      <c r="D26" s="102">
        <v>11672.1</v>
      </c>
      <c r="E26" s="102">
        <v>16270.2</v>
      </c>
      <c r="F26" s="102">
        <v>4598.1000000000004</v>
      </c>
    </row>
    <row r="27" spans="1:6" ht="24.75" customHeight="1" x14ac:dyDescent="0.2">
      <c r="A27" s="101">
        <v>44288</v>
      </c>
      <c r="B27" s="12" t="s">
        <v>398</v>
      </c>
      <c r="C27" s="102">
        <v>14986</v>
      </c>
      <c r="D27" s="102">
        <v>14836.14</v>
      </c>
      <c r="E27" s="102">
        <v>15585.44</v>
      </c>
      <c r="F27" s="102">
        <v>749.3</v>
      </c>
    </row>
    <row r="28" spans="1:6" ht="24.75" customHeight="1" x14ac:dyDescent="0.2">
      <c r="A28" s="101">
        <v>44532</v>
      </c>
      <c r="B28" s="12" t="s">
        <v>398</v>
      </c>
      <c r="C28" s="102">
        <v>18315</v>
      </c>
      <c r="D28" s="102">
        <v>18131.849999999999</v>
      </c>
      <c r="E28" s="102">
        <v>25274.7</v>
      </c>
      <c r="F28" s="102">
        <v>7142.85</v>
      </c>
    </row>
    <row r="29" spans="1:6" ht="24.75" customHeight="1" x14ac:dyDescent="0.2">
      <c r="A29" s="101">
        <v>44411</v>
      </c>
      <c r="B29" s="12" t="s">
        <v>398</v>
      </c>
      <c r="C29" s="102">
        <v>5630</v>
      </c>
      <c r="D29" s="102">
        <v>5573.7</v>
      </c>
      <c r="E29" s="102">
        <v>6193</v>
      </c>
      <c r="F29" s="102">
        <v>619.29999999999995</v>
      </c>
    </row>
    <row r="30" spans="1:6" ht="24.75" customHeight="1" x14ac:dyDescent="0.2">
      <c r="A30" s="101">
        <v>44533</v>
      </c>
      <c r="B30" s="12" t="s">
        <v>398</v>
      </c>
      <c r="C30" s="102">
        <v>42852</v>
      </c>
      <c r="D30" s="102">
        <v>42423.48</v>
      </c>
      <c r="E30" s="102">
        <v>59135.76</v>
      </c>
      <c r="F30" s="102">
        <v>16712.28</v>
      </c>
    </row>
    <row r="31" spans="1:6" ht="24.75" customHeight="1" x14ac:dyDescent="0.2">
      <c r="A31" s="101">
        <v>44231</v>
      </c>
      <c r="B31" s="12" t="s">
        <v>398</v>
      </c>
      <c r="C31" s="102">
        <v>31549</v>
      </c>
      <c r="D31" s="102">
        <v>31233.51</v>
      </c>
      <c r="E31" s="102">
        <v>33126.449999999997</v>
      </c>
      <c r="F31" s="102">
        <v>1892.94</v>
      </c>
    </row>
    <row r="32" spans="1:6" ht="24.75" customHeight="1" x14ac:dyDescent="0.2">
      <c r="A32" s="101">
        <v>44231</v>
      </c>
      <c r="B32" s="12" t="s">
        <v>398</v>
      </c>
      <c r="C32" s="102">
        <v>16451</v>
      </c>
      <c r="D32" s="102">
        <v>16286.49</v>
      </c>
      <c r="E32" s="102">
        <v>17273.55</v>
      </c>
      <c r="F32" s="102">
        <v>987.06</v>
      </c>
    </row>
    <row r="33" spans="1:6" ht="24.75" customHeight="1" x14ac:dyDescent="0.2">
      <c r="A33" s="101">
        <v>44412</v>
      </c>
      <c r="B33" s="12" t="s">
        <v>398</v>
      </c>
      <c r="C33" s="102">
        <v>27563</v>
      </c>
      <c r="D33" s="102">
        <v>27287.37</v>
      </c>
      <c r="E33" s="102">
        <v>30319.3</v>
      </c>
      <c r="F33" s="102">
        <v>3031.93</v>
      </c>
    </row>
    <row r="34" spans="1:6" ht="24.75" customHeight="1" x14ac:dyDescent="0.2">
      <c r="A34" s="101">
        <v>44473</v>
      </c>
      <c r="B34" s="12" t="s">
        <v>398</v>
      </c>
      <c r="C34" s="102">
        <v>25800</v>
      </c>
      <c r="D34" s="102">
        <v>25542</v>
      </c>
      <c r="E34" s="102">
        <v>29928</v>
      </c>
      <c r="F34" s="102">
        <v>4386</v>
      </c>
    </row>
    <row r="35" spans="1:6" ht="24.75" customHeight="1" x14ac:dyDescent="0.2">
      <c r="A35" s="101">
        <v>44473</v>
      </c>
      <c r="B35" s="12" t="s">
        <v>398</v>
      </c>
      <c r="C35" s="102">
        <v>85000</v>
      </c>
      <c r="D35" s="102">
        <v>84150</v>
      </c>
      <c r="E35" s="102">
        <v>98600</v>
      </c>
      <c r="F35" s="102">
        <v>14450</v>
      </c>
    </row>
    <row r="36" spans="1:6" ht="24.75" customHeight="1" x14ac:dyDescent="0.2">
      <c r="A36" s="101">
        <v>44473</v>
      </c>
      <c r="B36" s="12" t="s">
        <v>398</v>
      </c>
      <c r="C36" s="102">
        <v>18000</v>
      </c>
      <c r="D36" s="102">
        <v>17820</v>
      </c>
      <c r="E36" s="102">
        <v>20880</v>
      </c>
      <c r="F36" s="102">
        <v>3060</v>
      </c>
    </row>
    <row r="37" spans="1:6" ht="24.75" customHeight="1" x14ac:dyDescent="0.2">
      <c r="A37" s="101">
        <v>44232</v>
      </c>
      <c r="B37" s="12" t="s">
        <v>398</v>
      </c>
      <c r="C37" s="102">
        <v>1388</v>
      </c>
      <c r="D37" s="102">
        <v>1374.12</v>
      </c>
      <c r="E37" s="102">
        <v>1457.4</v>
      </c>
      <c r="F37" s="102">
        <v>83.28</v>
      </c>
    </row>
    <row r="38" spans="1:6" ht="24.75" customHeight="1" x14ac:dyDescent="0.2">
      <c r="A38" s="101">
        <v>44475</v>
      </c>
      <c r="B38" s="12" t="s">
        <v>398</v>
      </c>
      <c r="C38" s="102">
        <v>350</v>
      </c>
      <c r="D38" s="102">
        <v>346.5</v>
      </c>
      <c r="E38" s="102">
        <v>413</v>
      </c>
      <c r="F38" s="102">
        <v>66.5</v>
      </c>
    </row>
    <row r="39" spans="1:6" ht="24.75" customHeight="1" x14ac:dyDescent="0.2">
      <c r="A39" s="101">
        <v>44475</v>
      </c>
      <c r="B39" s="12" t="s">
        <v>398</v>
      </c>
      <c r="C39" s="102">
        <v>64956</v>
      </c>
      <c r="D39" s="102">
        <v>64306.44</v>
      </c>
      <c r="E39" s="102">
        <v>75348.960000000006</v>
      </c>
      <c r="F39" s="102">
        <v>11042.52</v>
      </c>
    </row>
    <row r="40" spans="1:6" ht="24.75" customHeight="1" x14ac:dyDescent="0.2">
      <c r="A40" s="101">
        <v>44536</v>
      </c>
      <c r="B40" s="12" t="s">
        <v>398</v>
      </c>
      <c r="C40" s="102">
        <v>7500</v>
      </c>
      <c r="D40" s="102">
        <v>7425</v>
      </c>
      <c r="E40" s="102">
        <v>10350</v>
      </c>
      <c r="F40" s="102">
        <v>2925</v>
      </c>
    </row>
    <row r="41" spans="1:6" ht="24.75" customHeight="1" x14ac:dyDescent="0.2">
      <c r="A41" s="101">
        <v>44323</v>
      </c>
      <c r="B41" s="12" t="s">
        <v>398</v>
      </c>
      <c r="C41" s="102">
        <v>7453</v>
      </c>
      <c r="D41" s="102">
        <v>7378.47</v>
      </c>
      <c r="E41" s="102">
        <v>7751.12</v>
      </c>
      <c r="F41" s="102">
        <v>372.65</v>
      </c>
    </row>
    <row r="42" spans="1:6" ht="24.75" customHeight="1" x14ac:dyDescent="0.2">
      <c r="A42" s="101">
        <v>44446</v>
      </c>
      <c r="B42" s="12" t="s">
        <v>398</v>
      </c>
      <c r="C42" s="102">
        <v>102900</v>
      </c>
      <c r="D42" s="102">
        <v>101871</v>
      </c>
      <c r="E42" s="102">
        <v>115248</v>
      </c>
      <c r="F42" s="102">
        <v>13377</v>
      </c>
    </row>
    <row r="43" spans="1:6" ht="24.75" customHeight="1" x14ac:dyDescent="0.2">
      <c r="A43" s="101">
        <v>44537</v>
      </c>
      <c r="B43" s="12" t="s">
        <v>398</v>
      </c>
      <c r="C43" s="102">
        <v>8199</v>
      </c>
      <c r="D43" s="102">
        <v>8117.01</v>
      </c>
      <c r="E43" s="102">
        <v>11314.62</v>
      </c>
      <c r="F43" s="102">
        <v>3197.61</v>
      </c>
    </row>
    <row r="44" spans="1:6" ht="24.75" customHeight="1" x14ac:dyDescent="0.2">
      <c r="A44" s="101">
        <v>44537</v>
      </c>
      <c r="B44" s="12" t="s">
        <v>398</v>
      </c>
      <c r="C44" s="102">
        <v>5745</v>
      </c>
      <c r="D44" s="102">
        <v>5687.55</v>
      </c>
      <c r="E44" s="102">
        <v>7928.1</v>
      </c>
      <c r="F44" s="102">
        <v>2240.5500000000002</v>
      </c>
    </row>
    <row r="45" spans="1:6" ht="24.75" customHeight="1" x14ac:dyDescent="0.2">
      <c r="A45" s="101">
        <v>44447</v>
      </c>
      <c r="B45" s="12" t="s">
        <v>398</v>
      </c>
      <c r="C45" s="102">
        <v>80000</v>
      </c>
      <c r="D45" s="102">
        <v>79200</v>
      </c>
      <c r="E45" s="102">
        <v>89600</v>
      </c>
      <c r="F45" s="102">
        <v>10400</v>
      </c>
    </row>
    <row r="46" spans="1:6" ht="24.75" customHeight="1" x14ac:dyDescent="0.2">
      <c r="A46" s="101">
        <v>44477</v>
      </c>
      <c r="B46" s="12" t="s">
        <v>398</v>
      </c>
      <c r="C46" s="102">
        <v>4301</v>
      </c>
      <c r="D46" s="102">
        <v>4257.99</v>
      </c>
      <c r="E46" s="102">
        <v>5075.18</v>
      </c>
      <c r="F46" s="102">
        <v>817.19</v>
      </c>
    </row>
    <row r="47" spans="1:6" ht="24.75" customHeight="1" x14ac:dyDescent="0.2">
      <c r="A47" s="101">
        <v>44264</v>
      </c>
      <c r="B47" s="12" t="s">
        <v>398</v>
      </c>
      <c r="C47" s="102">
        <v>15000</v>
      </c>
      <c r="D47" s="102">
        <v>14850</v>
      </c>
      <c r="E47" s="102">
        <v>15450</v>
      </c>
      <c r="F47" s="102">
        <v>600</v>
      </c>
    </row>
    <row r="48" spans="1:6" ht="24.75" customHeight="1" x14ac:dyDescent="0.2">
      <c r="A48" s="101">
        <v>44264</v>
      </c>
      <c r="B48" s="12" t="s">
        <v>398</v>
      </c>
      <c r="C48" s="102">
        <v>22500</v>
      </c>
      <c r="D48" s="102">
        <v>22275</v>
      </c>
      <c r="E48" s="102">
        <v>23175</v>
      </c>
      <c r="F48" s="102">
        <v>900</v>
      </c>
    </row>
    <row r="49" spans="1:6" ht="24.75" customHeight="1" x14ac:dyDescent="0.2">
      <c r="A49" s="101">
        <v>44417</v>
      </c>
      <c r="B49" s="12" t="s">
        <v>398</v>
      </c>
      <c r="C49" s="102">
        <v>34594</v>
      </c>
      <c r="D49" s="102">
        <v>34248.06</v>
      </c>
      <c r="E49" s="102">
        <v>38053.4</v>
      </c>
      <c r="F49" s="102">
        <v>3805.34</v>
      </c>
    </row>
    <row r="50" spans="1:6" ht="24.75" customHeight="1" x14ac:dyDescent="0.2">
      <c r="A50" s="101">
        <v>44509</v>
      </c>
      <c r="B50" s="12" t="s">
        <v>398</v>
      </c>
      <c r="C50" s="102">
        <v>13555</v>
      </c>
      <c r="D50" s="102">
        <v>13419.45</v>
      </c>
      <c r="E50" s="102">
        <v>18299.25</v>
      </c>
      <c r="F50" s="102">
        <v>4879.8</v>
      </c>
    </row>
    <row r="51" spans="1:6" ht="24.75" customHeight="1" x14ac:dyDescent="0.2">
      <c r="A51" s="101">
        <v>44509</v>
      </c>
      <c r="B51" s="12" t="s">
        <v>398</v>
      </c>
      <c r="C51" s="102">
        <v>25000</v>
      </c>
      <c r="D51" s="102">
        <v>24750</v>
      </c>
      <c r="E51" s="102">
        <v>33750</v>
      </c>
      <c r="F51" s="102">
        <v>9000</v>
      </c>
    </row>
    <row r="52" spans="1:6" ht="24.75" customHeight="1" x14ac:dyDescent="0.2">
      <c r="A52" s="101">
        <v>44509</v>
      </c>
      <c r="B52" s="12" t="s">
        <v>398</v>
      </c>
      <c r="C52" s="102">
        <v>36852</v>
      </c>
      <c r="D52" s="102">
        <v>36483.480000000003</v>
      </c>
      <c r="E52" s="102">
        <v>49750.2</v>
      </c>
      <c r="F52" s="102">
        <v>13266.72</v>
      </c>
    </row>
    <row r="53" spans="1:6" ht="24.75" customHeight="1" x14ac:dyDescent="0.2">
      <c r="A53" s="101">
        <v>44265</v>
      </c>
      <c r="B53" s="12" t="s">
        <v>398</v>
      </c>
      <c r="C53" s="102">
        <v>35000</v>
      </c>
      <c r="D53" s="102">
        <v>34650</v>
      </c>
      <c r="E53" s="102">
        <v>36050</v>
      </c>
      <c r="F53" s="102">
        <v>1400</v>
      </c>
    </row>
    <row r="54" spans="1:6" ht="24.75" customHeight="1" x14ac:dyDescent="0.2">
      <c r="A54" s="101">
        <v>44326</v>
      </c>
      <c r="B54" s="12" t="s">
        <v>398</v>
      </c>
      <c r="C54" s="102">
        <v>20774</v>
      </c>
      <c r="D54" s="102">
        <v>20566.259999999998</v>
      </c>
      <c r="E54" s="102">
        <v>21604.959999999999</v>
      </c>
      <c r="F54" s="102">
        <v>1038.7</v>
      </c>
    </row>
    <row r="55" spans="1:6" ht="24.75" customHeight="1" x14ac:dyDescent="0.2">
      <c r="A55" s="101">
        <v>44418</v>
      </c>
      <c r="B55" s="12" t="s">
        <v>398</v>
      </c>
      <c r="C55" s="102">
        <v>15286</v>
      </c>
      <c r="D55" s="102">
        <v>15133.14</v>
      </c>
      <c r="E55" s="102">
        <v>16814.599999999999</v>
      </c>
      <c r="F55" s="102">
        <v>1681.46</v>
      </c>
    </row>
    <row r="56" spans="1:6" ht="24.75" customHeight="1" x14ac:dyDescent="0.2">
      <c r="A56" s="101">
        <v>44418</v>
      </c>
      <c r="B56" s="12" t="s">
        <v>398</v>
      </c>
      <c r="C56" s="102">
        <v>22569</v>
      </c>
      <c r="D56" s="102">
        <v>22343.31</v>
      </c>
      <c r="E56" s="102">
        <v>24825.9</v>
      </c>
      <c r="F56" s="102">
        <v>2482.59</v>
      </c>
    </row>
    <row r="57" spans="1:6" ht="24.75" customHeight="1" x14ac:dyDescent="0.2">
      <c r="A57" s="101">
        <v>44510</v>
      </c>
      <c r="B57" s="12" t="s">
        <v>398</v>
      </c>
      <c r="C57" s="102">
        <v>48386</v>
      </c>
      <c r="D57" s="102">
        <v>47902.14</v>
      </c>
      <c r="E57" s="102">
        <v>65321.1</v>
      </c>
      <c r="F57" s="102">
        <v>17418.96</v>
      </c>
    </row>
    <row r="58" spans="1:6" ht="24.75" customHeight="1" x14ac:dyDescent="0.2">
      <c r="A58" s="101">
        <v>44266</v>
      </c>
      <c r="B58" s="12" t="s">
        <v>398</v>
      </c>
      <c r="C58" s="102">
        <v>38541</v>
      </c>
      <c r="D58" s="102">
        <v>38155.589999999997</v>
      </c>
      <c r="E58" s="102">
        <v>39697.230000000003</v>
      </c>
      <c r="F58" s="102">
        <v>1541.64</v>
      </c>
    </row>
    <row r="59" spans="1:6" ht="24.75" customHeight="1" x14ac:dyDescent="0.2">
      <c r="A59" s="101">
        <v>44511</v>
      </c>
      <c r="B59" s="12" t="s">
        <v>398</v>
      </c>
      <c r="C59" s="102">
        <v>5443</v>
      </c>
      <c r="D59" s="102">
        <v>5388.57</v>
      </c>
      <c r="E59" s="102">
        <v>7348.05</v>
      </c>
      <c r="F59" s="102">
        <v>1959.48</v>
      </c>
    </row>
    <row r="60" spans="1:6" ht="24.75" customHeight="1" x14ac:dyDescent="0.2">
      <c r="A60" s="101">
        <v>44267</v>
      </c>
      <c r="B60" s="12" t="s">
        <v>398</v>
      </c>
      <c r="C60" s="102">
        <v>21748</v>
      </c>
      <c r="D60" s="102">
        <v>21530.52</v>
      </c>
      <c r="E60" s="102">
        <v>22400.44</v>
      </c>
      <c r="F60" s="102">
        <v>869.92</v>
      </c>
    </row>
    <row r="61" spans="1:6" ht="24.75" customHeight="1" x14ac:dyDescent="0.2">
      <c r="A61" s="101">
        <v>44267</v>
      </c>
      <c r="B61" s="12" t="s">
        <v>398</v>
      </c>
      <c r="C61" s="102">
        <v>15000</v>
      </c>
      <c r="D61" s="102">
        <v>14850</v>
      </c>
      <c r="E61" s="102">
        <v>15450</v>
      </c>
      <c r="F61" s="102">
        <v>600</v>
      </c>
    </row>
    <row r="62" spans="1:6" ht="24.75" customHeight="1" x14ac:dyDescent="0.2">
      <c r="A62" s="101">
        <v>44481</v>
      </c>
      <c r="B62" s="12" t="s">
        <v>398</v>
      </c>
      <c r="C62" s="102">
        <v>4482</v>
      </c>
      <c r="D62" s="102">
        <v>4437.18</v>
      </c>
      <c r="E62" s="102">
        <v>5288.76</v>
      </c>
      <c r="F62" s="102">
        <v>851.58</v>
      </c>
    </row>
    <row r="63" spans="1:6" ht="24.75" customHeight="1" x14ac:dyDescent="0.2">
      <c r="A63" s="101">
        <v>44329</v>
      </c>
      <c r="B63" s="12" t="s">
        <v>398</v>
      </c>
      <c r="C63" s="102">
        <v>5000</v>
      </c>
      <c r="D63" s="102">
        <v>4950</v>
      </c>
      <c r="E63" s="102">
        <v>5250</v>
      </c>
      <c r="F63" s="102">
        <v>300</v>
      </c>
    </row>
    <row r="64" spans="1:6" ht="24.75" customHeight="1" x14ac:dyDescent="0.2">
      <c r="A64" s="101">
        <v>44421</v>
      </c>
      <c r="B64" s="12" t="s">
        <v>398</v>
      </c>
      <c r="C64" s="102">
        <v>29532</v>
      </c>
      <c r="D64" s="102">
        <v>29236.68</v>
      </c>
      <c r="E64" s="102">
        <v>32780.519999999997</v>
      </c>
      <c r="F64" s="102">
        <v>3543.84</v>
      </c>
    </row>
    <row r="65" spans="1:6" ht="24.75" customHeight="1" x14ac:dyDescent="0.2">
      <c r="A65" s="101">
        <v>44483</v>
      </c>
      <c r="B65" s="12" t="s">
        <v>398</v>
      </c>
      <c r="C65" s="102">
        <v>40000</v>
      </c>
      <c r="D65" s="102">
        <v>39600</v>
      </c>
      <c r="E65" s="102">
        <v>47218.2</v>
      </c>
      <c r="F65" s="102">
        <v>7618.2</v>
      </c>
    </row>
    <row r="66" spans="1:6" ht="24.75" customHeight="1" x14ac:dyDescent="0.2">
      <c r="A66" s="101">
        <v>44270</v>
      </c>
      <c r="B66" s="12" t="s">
        <v>398</v>
      </c>
      <c r="C66" s="102">
        <v>8256</v>
      </c>
      <c r="D66" s="102">
        <v>8173.44</v>
      </c>
      <c r="E66" s="102">
        <v>8503.68</v>
      </c>
      <c r="F66" s="102">
        <v>330.24</v>
      </c>
    </row>
    <row r="67" spans="1:6" ht="24.75" customHeight="1" x14ac:dyDescent="0.2">
      <c r="A67" s="101">
        <v>44270</v>
      </c>
      <c r="B67" s="12" t="s">
        <v>398</v>
      </c>
      <c r="C67" s="102">
        <v>8000</v>
      </c>
      <c r="D67" s="102">
        <v>7920</v>
      </c>
      <c r="E67" s="102">
        <v>8240</v>
      </c>
      <c r="F67" s="102">
        <v>320</v>
      </c>
    </row>
    <row r="68" spans="1:6" ht="24.75" customHeight="1" x14ac:dyDescent="0.2">
      <c r="A68" s="101">
        <v>44270</v>
      </c>
      <c r="B68" s="12" t="s">
        <v>398</v>
      </c>
      <c r="C68" s="102">
        <v>25000</v>
      </c>
      <c r="D68" s="102">
        <v>24750</v>
      </c>
      <c r="E68" s="102">
        <v>25750</v>
      </c>
      <c r="F68" s="102">
        <v>1000</v>
      </c>
    </row>
    <row r="69" spans="1:6" ht="24.75" customHeight="1" x14ac:dyDescent="0.2">
      <c r="A69" s="101">
        <v>44484</v>
      </c>
      <c r="B69" s="12" t="s">
        <v>398</v>
      </c>
      <c r="C69" s="102">
        <v>11798</v>
      </c>
      <c r="D69" s="102">
        <v>11680.02</v>
      </c>
      <c r="E69" s="102">
        <v>13921.64</v>
      </c>
      <c r="F69" s="102">
        <v>2241.62</v>
      </c>
    </row>
    <row r="70" spans="1:6" ht="24.75" customHeight="1" x14ac:dyDescent="0.2">
      <c r="A70" s="101">
        <v>44302</v>
      </c>
      <c r="B70" s="12" t="s">
        <v>398</v>
      </c>
      <c r="C70" s="102">
        <v>8535</v>
      </c>
      <c r="D70" s="102">
        <v>8449.65</v>
      </c>
      <c r="E70" s="102">
        <v>8876.4</v>
      </c>
      <c r="F70" s="102">
        <v>426.75</v>
      </c>
    </row>
    <row r="71" spans="1:6" ht="24.75" customHeight="1" x14ac:dyDescent="0.2">
      <c r="A71" s="101">
        <v>44244</v>
      </c>
      <c r="B71" s="12" t="s">
        <v>398</v>
      </c>
      <c r="C71" s="102">
        <v>4903</v>
      </c>
      <c r="D71" s="102">
        <v>4853.97</v>
      </c>
      <c r="E71" s="102">
        <v>5148.1499999999996</v>
      </c>
      <c r="F71" s="102">
        <v>294.18</v>
      </c>
    </row>
    <row r="72" spans="1:6" ht="24.75" customHeight="1" x14ac:dyDescent="0.2">
      <c r="A72" s="101">
        <v>44333</v>
      </c>
      <c r="B72" s="12" t="s">
        <v>398</v>
      </c>
      <c r="C72" s="102">
        <v>49578</v>
      </c>
      <c r="D72" s="102">
        <v>49082.22</v>
      </c>
      <c r="E72" s="102">
        <v>52056.9</v>
      </c>
      <c r="F72" s="102">
        <v>2974.68</v>
      </c>
    </row>
    <row r="73" spans="1:6" ht="24.75" customHeight="1" x14ac:dyDescent="0.2">
      <c r="A73" s="101">
        <v>44425</v>
      </c>
      <c r="B73" s="12" t="s">
        <v>398</v>
      </c>
      <c r="C73" s="102">
        <v>6330</v>
      </c>
      <c r="D73" s="102">
        <v>6266.7</v>
      </c>
      <c r="E73" s="102">
        <v>7089.6</v>
      </c>
      <c r="F73" s="102">
        <v>822.9</v>
      </c>
    </row>
    <row r="74" spans="1:6" ht="24.75" customHeight="1" x14ac:dyDescent="0.2">
      <c r="A74" s="101">
        <v>44547</v>
      </c>
      <c r="B74" s="12" t="s">
        <v>398</v>
      </c>
      <c r="C74" s="102">
        <v>6581</v>
      </c>
      <c r="D74" s="102">
        <v>6515.19</v>
      </c>
      <c r="E74" s="102">
        <v>9213.4</v>
      </c>
      <c r="F74" s="102">
        <v>2698.21</v>
      </c>
    </row>
    <row r="75" spans="1:6" ht="24.75" customHeight="1" x14ac:dyDescent="0.2">
      <c r="A75" s="101">
        <v>44547</v>
      </c>
      <c r="B75" s="12" t="s">
        <v>398</v>
      </c>
      <c r="C75" s="102">
        <v>3877</v>
      </c>
      <c r="D75" s="102">
        <v>3838.23</v>
      </c>
      <c r="E75" s="102">
        <v>5389.03</v>
      </c>
      <c r="F75" s="102">
        <v>1550.8</v>
      </c>
    </row>
    <row r="76" spans="1:6" ht="24.75" customHeight="1" x14ac:dyDescent="0.2">
      <c r="A76" s="101">
        <v>44245</v>
      </c>
      <c r="B76" s="12" t="s">
        <v>398</v>
      </c>
      <c r="C76" s="102">
        <v>2705</v>
      </c>
      <c r="D76" s="102">
        <v>2677.95</v>
      </c>
      <c r="E76" s="102">
        <v>2840.25</v>
      </c>
      <c r="F76" s="102">
        <v>162.30000000000001</v>
      </c>
    </row>
    <row r="77" spans="1:6" ht="24.75" customHeight="1" x14ac:dyDescent="0.2">
      <c r="A77" s="101">
        <v>44334</v>
      </c>
      <c r="B77" s="12" t="s">
        <v>398</v>
      </c>
      <c r="C77" s="102">
        <v>165</v>
      </c>
      <c r="D77" s="102">
        <v>163.35</v>
      </c>
      <c r="E77" s="102">
        <v>173.25</v>
      </c>
      <c r="F77" s="102">
        <v>9.9</v>
      </c>
    </row>
    <row r="78" spans="1:6" ht="24.75" customHeight="1" x14ac:dyDescent="0.2">
      <c r="A78" s="101">
        <v>44487</v>
      </c>
      <c r="B78" s="12" t="s">
        <v>398</v>
      </c>
      <c r="C78" s="102">
        <v>9538</v>
      </c>
      <c r="D78" s="102">
        <v>9442.6200000000008</v>
      </c>
      <c r="E78" s="102">
        <v>11254.84</v>
      </c>
      <c r="F78" s="102">
        <v>1812.22</v>
      </c>
    </row>
    <row r="79" spans="1:6" ht="24.75" customHeight="1" x14ac:dyDescent="0.2">
      <c r="A79" s="101">
        <v>44246</v>
      </c>
      <c r="B79" s="12" t="s">
        <v>398</v>
      </c>
      <c r="C79" s="102">
        <v>800</v>
      </c>
      <c r="D79" s="102">
        <v>792</v>
      </c>
      <c r="E79" s="102">
        <v>840</v>
      </c>
      <c r="F79" s="102">
        <v>48</v>
      </c>
    </row>
    <row r="80" spans="1:6" ht="24.75" customHeight="1" x14ac:dyDescent="0.2">
      <c r="A80" s="101">
        <v>44305</v>
      </c>
      <c r="B80" s="12" t="s">
        <v>398</v>
      </c>
      <c r="C80" s="102">
        <v>3900</v>
      </c>
      <c r="D80" s="102">
        <v>3861</v>
      </c>
      <c r="E80" s="102">
        <v>4056</v>
      </c>
      <c r="F80" s="102">
        <v>195</v>
      </c>
    </row>
    <row r="81" spans="1:6" ht="24.75" customHeight="1" x14ac:dyDescent="0.2">
      <c r="A81" s="101">
        <v>44488</v>
      </c>
      <c r="B81" s="12" t="s">
        <v>398</v>
      </c>
      <c r="C81" s="102">
        <v>1500</v>
      </c>
      <c r="D81" s="102">
        <v>1485</v>
      </c>
      <c r="E81" s="102">
        <v>1770</v>
      </c>
      <c r="F81" s="102">
        <v>285</v>
      </c>
    </row>
    <row r="82" spans="1:6" ht="24.75" customHeight="1" x14ac:dyDescent="0.2">
      <c r="A82" s="101">
        <v>44306</v>
      </c>
      <c r="B82" s="12" t="s">
        <v>398</v>
      </c>
      <c r="C82" s="102">
        <v>10000</v>
      </c>
      <c r="D82" s="102">
        <v>9900</v>
      </c>
      <c r="E82" s="102">
        <v>10400</v>
      </c>
      <c r="F82" s="102">
        <v>500</v>
      </c>
    </row>
    <row r="83" spans="1:6" ht="24.75" customHeight="1" x14ac:dyDescent="0.2">
      <c r="A83" s="101">
        <v>44489</v>
      </c>
      <c r="B83" s="12" t="s">
        <v>398</v>
      </c>
      <c r="C83" s="102">
        <v>3414</v>
      </c>
      <c r="D83" s="102">
        <v>3379.86</v>
      </c>
      <c r="E83" s="102">
        <v>4028.52</v>
      </c>
      <c r="F83" s="102">
        <v>648.66</v>
      </c>
    </row>
    <row r="84" spans="1:6" ht="24.75" customHeight="1" x14ac:dyDescent="0.2">
      <c r="A84" s="101">
        <v>44550</v>
      </c>
      <c r="B84" s="12" t="s">
        <v>398</v>
      </c>
      <c r="C84" s="102">
        <v>9326</v>
      </c>
      <c r="D84" s="102">
        <v>9232.74</v>
      </c>
      <c r="E84" s="102">
        <v>13149.66</v>
      </c>
      <c r="F84" s="102">
        <v>3916.92</v>
      </c>
    </row>
    <row r="85" spans="1:6" ht="24.75" customHeight="1" x14ac:dyDescent="0.2">
      <c r="A85" s="101">
        <v>44307</v>
      </c>
      <c r="B85" s="12" t="s">
        <v>398</v>
      </c>
      <c r="C85" s="102">
        <v>103</v>
      </c>
      <c r="D85" s="102">
        <v>101.97</v>
      </c>
      <c r="E85" s="102">
        <v>107.12</v>
      </c>
      <c r="F85" s="102">
        <v>5.15</v>
      </c>
    </row>
    <row r="86" spans="1:6" ht="24.75" customHeight="1" x14ac:dyDescent="0.2">
      <c r="A86" s="101">
        <v>44490</v>
      </c>
      <c r="B86" s="12" t="s">
        <v>398</v>
      </c>
      <c r="C86" s="102">
        <v>3900</v>
      </c>
      <c r="D86" s="102">
        <v>3861</v>
      </c>
      <c r="E86" s="102">
        <v>4641</v>
      </c>
      <c r="F86" s="102">
        <v>780</v>
      </c>
    </row>
    <row r="87" spans="1:6" ht="24.75" customHeight="1" x14ac:dyDescent="0.2">
      <c r="A87" s="101">
        <v>44490</v>
      </c>
      <c r="B87" s="12" t="s">
        <v>398</v>
      </c>
      <c r="C87" s="102">
        <v>35000</v>
      </c>
      <c r="D87" s="102">
        <v>34650</v>
      </c>
      <c r="E87" s="102">
        <v>41650</v>
      </c>
      <c r="F87" s="102">
        <v>7000</v>
      </c>
    </row>
    <row r="88" spans="1:6" ht="24.75" customHeight="1" x14ac:dyDescent="0.2">
      <c r="A88" s="101">
        <v>44551</v>
      </c>
      <c r="B88" s="12" t="s">
        <v>398</v>
      </c>
      <c r="C88" s="102">
        <v>18714</v>
      </c>
      <c r="D88" s="102">
        <v>18526.86</v>
      </c>
      <c r="E88" s="102">
        <v>26386.74</v>
      </c>
      <c r="F88" s="102">
        <v>7859.88</v>
      </c>
    </row>
    <row r="89" spans="1:6" ht="24.75" customHeight="1" x14ac:dyDescent="0.2">
      <c r="A89" s="101">
        <v>44551</v>
      </c>
      <c r="B89" s="12" t="s">
        <v>398</v>
      </c>
      <c r="C89" s="102">
        <v>11288</v>
      </c>
      <c r="D89" s="102">
        <v>11175.12</v>
      </c>
      <c r="E89" s="102">
        <v>15916.08</v>
      </c>
      <c r="F89" s="102">
        <v>4740.96</v>
      </c>
    </row>
    <row r="90" spans="1:6" ht="24.75" customHeight="1" x14ac:dyDescent="0.2">
      <c r="A90" s="101">
        <v>44249</v>
      </c>
      <c r="B90" s="12" t="s">
        <v>398</v>
      </c>
      <c r="C90" s="102">
        <v>27627</v>
      </c>
      <c r="D90" s="102">
        <v>27350.73</v>
      </c>
      <c r="E90" s="102">
        <v>29008.35</v>
      </c>
      <c r="F90" s="102">
        <v>1657.62</v>
      </c>
    </row>
    <row r="91" spans="1:6" ht="24.75" customHeight="1" x14ac:dyDescent="0.2">
      <c r="A91" s="101">
        <v>44249</v>
      </c>
      <c r="B91" s="12" t="s">
        <v>398</v>
      </c>
      <c r="C91" s="102">
        <v>11863</v>
      </c>
      <c r="D91" s="102">
        <v>11744.37</v>
      </c>
      <c r="E91" s="102">
        <v>12456.15</v>
      </c>
      <c r="F91" s="102">
        <v>711.78</v>
      </c>
    </row>
    <row r="92" spans="1:6" ht="24.75" customHeight="1" x14ac:dyDescent="0.2">
      <c r="A92" s="101">
        <v>44277</v>
      </c>
      <c r="B92" s="12" t="s">
        <v>398</v>
      </c>
      <c r="C92" s="102">
        <v>27466</v>
      </c>
      <c r="D92" s="102">
        <v>27191.34</v>
      </c>
      <c r="E92" s="102">
        <v>28289.98</v>
      </c>
      <c r="F92" s="102">
        <v>1098.6400000000001</v>
      </c>
    </row>
    <row r="93" spans="1:6" ht="24.75" customHeight="1" x14ac:dyDescent="0.2">
      <c r="A93" s="101">
        <v>44491</v>
      </c>
      <c r="B93" s="12" t="s">
        <v>398</v>
      </c>
      <c r="C93" s="102">
        <v>10114</v>
      </c>
      <c r="D93" s="102">
        <v>10012.86</v>
      </c>
      <c r="E93" s="102">
        <v>12237.94</v>
      </c>
      <c r="F93" s="102">
        <v>2225.08</v>
      </c>
    </row>
    <row r="94" spans="1:6" ht="24.75" customHeight="1" x14ac:dyDescent="0.2">
      <c r="A94" s="101">
        <v>44491</v>
      </c>
      <c r="B94" s="12" t="s">
        <v>398</v>
      </c>
      <c r="C94" s="102">
        <v>51961</v>
      </c>
      <c r="D94" s="102">
        <v>51441.39</v>
      </c>
      <c r="E94" s="102">
        <v>62353.2</v>
      </c>
      <c r="F94" s="102">
        <v>10911.81</v>
      </c>
    </row>
    <row r="95" spans="1:6" ht="24.75" customHeight="1" x14ac:dyDescent="0.2">
      <c r="A95" s="101">
        <v>44552</v>
      </c>
      <c r="B95" s="12" t="s">
        <v>398</v>
      </c>
      <c r="C95" s="102">
        <v>8946</v>
      </c>
      <c r="D95" s="102">
        <v>8856.5400000000009</v>
      </c>
      <c r="E95" s="102">
        <v>12613.86</v>
      </c>
      <c r="F95" s="102">
        <v>3757.32</v>
      </c>
    </row>
    <row r="96" spans="1:6" ht="24.75" customHeight="1" x14ac:dyDescent="0.2">
      <c r="A96" s="101">
        <v>44250</v>
      </c>
      <c r="B96" s="12" t="s">
        <v>398</v>
      </c>
      <c r="C96" s="102">
        <v>1329</v>
      </c>
      <c r="D96" s="102">
        <v>1315.71</v>
      </c>
      <c r="E96" s="102">
        <v>1395.45</v>
      </c>
      <c r="F96" s="102">
        <v>79.739999999999995</v>
      </c>
    </row>
    <row r="97" spans="1:6" ht="24.75" customHeight="1" x14ac:dyDescent="0.2">
      <c r="A97" s="101">
        <v>44250</v>
      </c>
      <c r="B97" s="12" t="s">
        <v>398</v>
      </c>
      <c r="C97" s="102">
        <v>26597</v>
      </c>
      <c r="D97" s="102">
        <v>26331.03</v>
      </c>
      <c r="E97" s="102">
        <v>27926.85</v>
      </c>
      <c r="F97" s="102">
        <v>1595.82</v>
      </c>
    </row>
    <row r="98" spans="1:6" ht="24.75" customHeight="1" x14ac:dyDescent="0.2">
      <c r="A98" s="101">
        <v>44278</v>
      </c>
      <c r="B98" s="12" t="s">
        <v>398</v>
      </c>
      <c r="C98" s="102">
        <v>4311</v>
      </c>
      <c r="D98" s="102">
        <v>4267.8900000000003</v>
      </c>
      <c r="E98" s="102">
        <v>4440.33</v>
      </c>
      <c r="F98" s="102">
        <v>172.44</v>
      </c>
    </row>
    <row r="99" spans="1:6" ht="24.75" customHeight="1" x14ac:dyDescent="0.2">
      <c r="A99" s="101">
        <v>44553</v>
      </c>
      <c r="B99" s="12" t="s">
        <v>398</v>
      </c>
      <c r="C99" s="102">
        <v>43415</v>
      </c>
      <c r="D99" s="102">
        <v>42980.85</v>
      </c>
      <c r="E99" s="102">
        <v>61215.15</v>
      </c>
      <c r="F99" s="102">
        <v>18234.3</v>
      </c>
    </row>
    <row r="100" spans="1:6" ht="24.75" customHeight="1" x14ac:dyDescent="0.2">
      <c r="A100" s="101">
        <v>44553</v>
      </c>
      <c r="B100" s="12" t="s">
        <v>398</v>
      </c>
      <c r="C100" s="102">
        <v>100000</v>
      </c>
      <c r="D100" s="102">
        <v>99000</v>
      </c>
      <c r="E100" s="102">
        <v>141000</v>
      </c>
      <c r="F100" s="102">
        <v>42000</v>
      </c>
    </row>
    <row r="101" spans="1:6" ht="24.75" customHeight="1" x14ac:dyDescent="0.2">
      <c r="A101" s="101">
        <v>44279</v>
      </c>
      <c r="B101" s="12" t="s">
        <v>398</v>
      </c>
      <c r="C101" s="102">
        <v>30254</v>
      </c>
      <c r="D101" s="102">
        <v>29951.46</v>
      </c>
      <c r="E101" s="102">
        <v>31161.62</v>
      </c>
      <c r="F101" s="102">
        <v>1210.1600000000001</v>
      </c>
    </row>
    <row r="102" spans="1:6" ht="24.75" customHeight="1" x14ac:dyDescent="0.2">
      <c r="A102" s="101">
        <v>44371</v>
      </c>
      <c r="B102" s="12" t="s">
        <v>398</v>
      </c>
      <c r="C102" s="102">
        <v>65</v>
      </c>
      <c r="D102" s="102">
        <v>64.349999999999994</v>
      </c>
      <c r="E102" s="102">
        <v>74.75</v>
      </c>
      <c r="F102" s="102">
        <v>10.4</v>
      </c>
    </row>
    <row r="103" spans="1:6" ht="24.75" customHeight="1" x14ac:dyDescent="0.2">
      <c r="A103" s="101">
        <v>44524</v>
      </c>
      <c r="B103" s="12" t="s">
        <v>398</v>
      </c>
      <c r="C103" s="102">
        <v>23852</v>
      </c>
      <c r="D103" s="102">
        <v>23613.48</v>
      </c>
      <c r="E103" s="102">
        <v>32438.720000000001</v>
      </c>
      <c r="F103" s="102">
        <v>8825.24</v>
      </c>
    </row>
    <row r="104" spans="1:6" ht="24.75" customHeight="1" x14ac:dyDescent="0.2">
      <c r="A104" s="101">
        <v>44524</v>
      </c>
      <c r="B104" s="12" t="s">
        <v>398</v>
      </c>
      <c r="C104" s="102">
        <v>21808</v>
      </c>
      <c r="D104" s="102">
        <v>21589.919999999998</v>
      </c>
      <c r="E104" s="102">
        <v>29658.880000000001</v>
      </c>
      <c r="F104" s="102">
        <v>8068.96</v>
      </c>
    </row>
    <row r="105" spans="1:6" ht="24.75" customHeight="1" x14ac:dyDescent="0.2">
      <c r="A105" s="101">
        <v>44554</v>
      </c>
      <c r="B105" s="12" t="s">
        <v>398</v>
      </c>
      <c r="C105" s="102">
        <v>6952</v>
      </c>
      <c r="D105" s="102">
        <v>6882.48</v>
      </c>
      <c r="E105" s="102">
        <v>9802.32</v>
      </c>
      <c r="F105" s="102">
        <v>2919.84</v>
      </c>
    </row>
    <row r="106" spans="1:6" ht="24.75" customHeight="1" x14ac:dyDescent="0.2">
      <c r="A106" s="101">
        <v>44554</v>
      </c>
      <c r="B106" s="12" t="s">
        <v>398</v>
      </c>
      <c r="C106" s="102">
        <v>100000</v>
      </c>
      <c r="D106" s="102">
        <v>99000</v>
      </c>
      <c r="E106" s="102">
        <v>141000</v>
      </c>
      <c r="F106" s="102">
        <v>42000</v>
      </c>
    </row>
    <row r="107" spans="1:6" ht="24.75" customHeight="1" x14ac:dyDescent="0.2">
      <c r="A107" s="101">
        <v>44554</v>
      </c>
      <c r="B107" s="12" t="s">
        <v>398</v>
      </c>
      <c r="C107" s="102">
        <v>55000</v>
      </c>
      <c r="D107" s="102">
        <v>54450</v>
      </c>
      <c r="E107" s="102">
        <v>77550</v>
      </c>
      <c r="F107" s="102">
        <v>23100</v>
      </c>
    </row>
    <row r="108" spans="1:6" ht="24.75" customHeight="1" x14ac:dyDescent="0.2">
      <c r="A108" s="101">
        <v>44554</v>
      </c>
      <c r="B108" s="12" t="s">
        <v>398</v>
      </c>
      <c r="C108" s="102">
        <v>50000</v>
      </c>
      <c r="D108" s="102">
        <v>49500</v>
      </c>
      <c r="E108" s="102">
        <v>70500</v>
      </c>
      <c r="F108" s="102">
        <v>21000</v>
      </c>
    </row>
    <row r="109" spans="1:6" ht="24.75" customHeight="1" x14ac:dyDescent="0.2">
      <c r="A109" s="101">
        <v>44554</v>
      </c>
      <c r="B109" s="12" t="s">
        <v>398</v>
      </c>
      <c r="C109" s="102">
        <v>150000</v>
      </c>
      <c r="D109" s="102">
        <v>148500</v>
      </c>
      <c r="E109" s="102">
        <v>211500</v>
      </c>
      <c r="F109" s="102">
        <v>63000</v>
      </c>
    </row>
    <row r="110" spans="1:6" ht="24.75" customHeight="1" x14ac:dyDescent="0.2">
      <c r="A110" s="101">
        <v>44525</v>
      </c>
      <c r="B110" s="12" t="s">
        <v>398</v>
      </c>
      <c r="C110" s="102">
        <v>20000</v>
      </c>
      <c r="D110" s="102">
        <v>19800</v>
      </c>
      <c r="E110" s="102">
        <v>27200</v>
      </c>
      <c r="F110" s="102">
        <v>7400</v>
      </c>
    </row>
    <row r="111" spans="1:6" ht="24.75" customHeight="1" x14ac:dyDescent="0.2">
      <c r="A111" s="101">
        <v>44525</v>
      </c>
      <c r="B111" s="12" t="s">
        <v>398</v>
      </c>
      <c r="C111" s="102">
        <v>15000</v>
      </c>
      <c r="D111" s="102">
        <v>14850</v>
      </c>
      <c r="E111" s="102">
        <v>20400</v>
      </c>
      <c r="F111" s="102">
        <v>5550</v>
      </c>
    </row>
    <row r="112" spans="1:6" ht="24.75" customHeight="1" x14ac:dyDescent="0.2">
      <c r="A112" s="101">
        <v>44312</v>
      </c>
      <c r="B112" s="12" t="s">
        <v>398</v>
      </c>
      <c r="C112" s="102">
        <v>20135</v>
      </c>
      <c r="D112" s="102">
        <v>19933.650000000001</v>
      </c>
      <c r="E112" s="102">
        <v>20940.400000000001</v>
      </c>
      <c r="F112" s="102">
        <v>1006.75</v>
      </c>
    </row>
    <row r="113" spans="1:6" ht="24.75" customHeight="1" x14ac:dyDescent="0.2">
      <c r="A113" s="101">
        <v>44495</v>
      </c>
      <c r="B113" s="12" t="s">
        <v>398</v>
      </c>
      <c r="C113" s="102">
        <v>15000</v>
      </c>
      <c r="D113" s="102">
        <v>14850</v>
      </c>
      <c r="E113" s="102">
        <v>18600</v>
      </c>
      <c r="F113" s="102">
        <v>3750</v>
      </c>
    </row>
    <row r="114" spans="1:6" ht="24.75" customHeight="1" x14ac:dyDescent="0.2">
      <c r="A114" s="101">
        <v>44495</v>
      </c>
      <c r="B114" s="12" t="s">
        <v>398</v>
      </c>
      <c r="C114" s="102">
        <v>15000</v>
      </c>
      <c r="D114" s="102">
        <v>14850</v>
      </c>
      <c r="E114" s="102">
        <v>18750</v>
      </c>
      <c r="F114" s="102">
        <v>3900</v>
      </c>
    </row>
    <row r="115" spans="1:6" ht="24.75" customHeight="1" x14ac:dyDescent="0.2">
      <c r="A115" s="101">
        <v>44495</v>
      </c>
      <c r="B115" s="12" t="s">
        <v>398</v>
      </c>
      <c r="C115" s="102">
        <v>19886</v>
      </c>
      <c r="D115" s="102">
        <v>19687.14</v>
      </c>
      <c r="E115" s="102">
        <v>24658.639999999999</v>
      </c>
      <c r="F115" s="102">
        <v>4971.5</v>
      </c>
    </row>
    <row r="116" spans="1:6" ht="24.75" customHeight="1" x14ac:dyDescent="0.2">
      <c r="A116" s="101">
        <v>44526</v>
      </c>
      <c r="B116" s="12" t="s">
        <v>398</v>
      </c>
      <c r="C116" s="102">
        <v>11111</v>
      </c>
      <c r="D116" s="102">
        <v>10999.89</v>
      </c>
      <c r="E116" s="102">
        <v>15333.18</v>
      </c>
      <c r="F116" s="102">
        <v>4333.29</v>
      </c>
    </row>
    <row r="117" spans="1:6" ht="24.75" customHeight="1" x14ac:dyDescent="0.2">
      <c r="A117" s="101">
        <v>44313</v>
      </c>
      <c r="B117" s="12" t="s">
        <v>398</v>
      </c>
      <c r="C117" s="102">
        <v>13775</v>
      </c>
      <c r="D117" s="102">
        <v>13637.25</v>
      </c>
      <c r="E117" s="102">
        <v>14326</v>
      </c>
      <c r="F117" s="102">
        <v>688.75</v>
      </c>
    </row>
    <row r="118" spans="1:6" ht="24.75" customHeight="1" x14ac:dyDescent="0.2">
      <c r="A118" s="101">
        <v>44557</v>
      </c>
      <c r="B118" s="12" t="s">
        <v>398</v>
      </c>
      <c r="C118" s="102">
        <v>25000</v>
      </c>
      <c r="D118" s="102">
        <v>24750</v>
      </c>
      <c r="E118" s="102">
        <v>35500</v>
      </c>
      <c r="F118" s="102">
        <v>10750</v>
      </c>
    </row>
    <row r="119" spans="1:6" ht="24.75" customHeight="1" x14ac:dyDescent="0.2">
      <c r="A119" s="101">
        <v>44375</v>
      </c>
      <c r="B119" s="12" t="s">
        <v>398</v>
      </c>
      <c r="C119" s="102">
        <v>34224</v>
      </c>
      <c r="D119" s="102">
        <v>33881.760000000002</v>
      </c>
      <c r="E119" s="102">
        <v>39357.599999999999</v>
      </c>
      <c r="F119" s="102">
        <v>5475.84</v>
      </c>
    </row>
    <row r="120" spans="1:6" ht="24.75" customHeight="1" x14ac:dyDescent="0.2">
      <c r="A120" s="101">
        <v>44497</v>
      </c>
      <c r="B120" s="12" t="s">
        <v>398</v>
      </c>
      <c r="C120" s="102">
        <v>40000</v>
      </c>
      <c r="D120" s="102">
        <v>39600</v>
      </c>
      <c r="E120" s="102">
        <v>50000</v>
      </c>
      <c r="F120" s="102">
        <v>10400</v>
      </c>
    </row>
    <row r="121" spans="1:6" ht="24.75" customHeight="1" x14ac:dyDescent="0.2">
      <c r="A121" s="101">
        <v>44558</v>
      </c>
      <c r="B121" s="12" t="s">
        <v>398</v>
      </c>
      <c r="C121" s="102">
        <v>20000</v>
      </c>
      <c r="D121" s="102">
        <v>19800</v>
      </c>
      <c r="E121" s="102">
        <v>28400</v>
      </c>
      <c r="F121" s="102">
        <v>8600</v>
      </c>
    </row>
    <row r="122" spans="1:6" ht="24.75" customHeight="1" x14ac:dyDescent="0.2">
      <c r="A122" s="101">
        <v>44529</v>
      </c>
      <c r="B122" s="12" t="s">
        <v>398</v>
      </c>
      <c r="C122" s="102">
        <v>75493</v>
      </c>
      <c r="D122" s="102">
        <v>74738.070000000007</v>
      </c>
      <c r="E122" s="102">
        <v>104180.34</v>
      </c>
      <c r="F122" s="102">
        <v>29442.27</v>
      </c>
    </row>
    <row r="123" spans="1:6" ht="24.75" customHeight="1" x14ac:dyDescent="0.2">
      <c r="A123" s="101">
        <v>44286</v>
      </c>
      <c r="B123" s="12" t="s">
        <v>398</v>
      </c>
      <c r="C123" s="102">
        <v>50000</v>
      </c>
      <c r="D123" s="102">
        <v>49500</v>
      </c>
      <c r="E123" s="102">
        <v>52000</v>
      </c>
      <c r="F123" s="102">
        <v>2500</v>
      </c>
    </row>
    <row r="124" spans="1:6" ht="24.75" customHeight="1" x14ac:dyDescent="0.2">
      <c r="A124" s="101"/>
      <c r="B124" s="12" t="s">
        <v>773</v>
      </c>
      <c r="C124" s="102"/>
      <c r="D124" s="102"/>
      <c r="E124" s="102"/>
      <c r="F124" s="102"/>
    </row>
    <row r="125" spans="1:6" ht="24.75" customHeight="1" x14ac:dyDescent="0.2">
      <c r="A125" s="101"/>
      <c r="B125" s="12" t="s">
        <v>774</v>
      </c>
      <c r="C125" s="102"/>
      <c r="D125" s="102"/>
      <c r="E125" s="102"/>
      <c r="F125" s="102"/>
    </row>
    <row r="126" spans="1:6" ht="24.75" customHeight="1" x14ac:dyDescent="0.2">
      <c r="A126" s="101"/>
      <c r="B126" s="12" t="s">
        <v>427</v>
      </c>
      <c r="C126" s="102"/>
      <c r="D126" s="102">
        <v>8212840.7642999999</v>
      </c>
      <c r="E126" s="102">
        <v>9397571.4870999996</v>
      </c>
      <c r="F126" s="102">
        <v>1184730.7228000001</v>
      </c>
    </row>
    <row r="127" spans="1:6" ht="24.75" customHeight="1" x14ac:dyDescent="0.2">
      <c r="A127" s="101"/>
      <c r="B127" s="12" t="s">
        <v>368</v>
      </c>
      <c r="C127" s="102"/>
      <c r="D127" s="102">
        <v>8212840.7642999999</v>
      </c>
      <c r="E127" s="102">
        <v>9397571.4870999996</v>
      </c>
      <c r="F127" s="102">
        <v>1184730.7228000001</v>
      </c>
    </row>
    <row r="128" spans="1:6" ht="24.75" customHeight="1" x14ac:dyDescent="0.2">
      <c r="A128" s="101">
        <v>44299</v>
      </c>
      <c r="B128" s="12" t="s">
        <v>775</v>
      </c>
      <c r="C128" s="102">
        <v>6000</v>
      </c>
      <c r="D128" s="102">
        <v>343274.06020000001</v>
      </c>
      <c r="E128" s="102">
        <v>422459.28</v>
      </c>
      <c r="F128" s="102">
        <v>79185.219800000006</v>
      </c>
    </row>
    <row r="129" spans="1:6" ht="24.75" customHeight="1" x14ac:dyDescent="0.2">
      <c r="A129" s="101">
        <v>44267</v>
      </c>
      <c r="B129" s="12" t="s">
        <v>453</v>
      </c>
      <c r="C129" s="102">
        <v>3500</v>
      </c>
      <c r="D129" s="102">
        <v>333930.79320000001</v>
      </c>
      <c r="E129" s="102">
        <v>426086.36</v>
      </c>
      <c r="F129" s="102">
        <v>92155.566800000001</v>
      </c>
    </row>
    <row r="130" spans="1:6" ht="24.75" customHeight="1" x14ac:dyDescent="0.2">
      <c r="A130" s="101">
        <v>44497</v>
      </c>
      <c r="B130" s="12" t="s">
        <v>776</v>
      </c>
      <c r="C130" s="102">
        <v>4000</v>
      </c>
      <c r="D130" s="102">
        <v>399986.79330000002</v>
      </c>
      <c r="E130" s="102">
        <v>469399.2</v>
      </c>
      <c r="F130" s="102">
        <v>69412.406700000007</v>
      </c>
    </row>
    <row r="131" spans="1:6" ht="24.75" customHeight="1" x14ac:dyDescent="0.2">
      <c r="A131" s="101">
        <v>44333</v>
      </c>
      <c r="B131" s="12" t="s">
        <v>461</v>
      </c>
      <c r="C131" s="102">
        <v>7270</v>
      </c>
      <c r="D131" s="102">
        <v>499723.65960000001</v>
      </c>
      <c r="E131" s="102">
        <v>641448.84019999998</v>
      </c>
      <c r="F131" s="102">
        <v>141725.18059999999</v>
      </c>
    </row>
    <row r="132" spans="1:6" ht="24.75" customHeight="1" x14ac:dyDescent="0.2">
      <c r="A132" s="101">
        <v>44510</v>
      </c>
      <c r="B132" s="12" t="s">
        <v>467</v>
      </c>
      <c r="C132" s="102">
        <v>2000</v>
      </c>
      <c r="D132" s="102">
        <v>146296.084</v>
      </c>
      <c r="E132" s="102">
        <v>153728.23800000001</v>
      </c>
      <c r="F132" s="102">
        <v>7432.1540000000005</v>
      </c>
    </row>
    <row r="133" spans="1:6" ht="24.75" customHeight="1" x14ac:dyDescent="0.2">
      <c r="A133" s="101">
        <v>44510</v>
      </c>
      <c r="B133" s="12" t="s">
        <v>467</v>
      </c>
      <c r="C133" s="102">
        <v>4000</v>
      </c>
      <c r="D133" s="102">
        <v>292592.16800000001</v>
      </c>
      <c r="E133" s="102">
        <v>313067.75229999999</v>
      </c>
      <c r="F133" s="102">
        <v>20475.584299999999</v>
      </c>
    </row>
    <row r="134" spans="1:6" ht="24.75" customHeight="1" x14ac:dyDescent="0.2">
      <c r="A134" s="101">
        <v>44511</v>
      </c>
      <c r="B134" s="12" t="s">
        <v>467</v>
      </c>
      <c r="C134" s="102">
        <v>3000</v>
      </c>
      <c r="D134" s="102">
        <v>219444.12599999999</v>
      </c>
      <c r="E134" s="102">
        <v>240588.7</v>
      </c>
      <c r="F134" s="102">
        <v>21144.574000000001</v>
      </c>
    </row>
    <row r="135" spans="1:6" ht="24.75" customHeight="1" x14ac:dyDescent="0.2">
      <c r="A135" s="101">
        <v>44432</v>
      </c>
      <c r="B135" s="12" t="s">
        <v>467</v>
      </c>
      <c r="C135" s="102">
        <v>2979</v>
      </c>
      <c r="D135" s="102">
        <v>217908.0171</v>
      </c>
      <c r="E135" s="102">
        <v>233056.7028</v>
      </c>
      <c r="F135" s="102">
        <v>15148.6857</v>
      </c>
    </row>
    <row r="136" spans="1:6" ht="24.75" customHeight="1" x14ac:dyDescent="0.2">
      <c r="A136" s="101">
        <v>44434</v>
      </c>
      <c r="B136" s="12" t="s">
        <v>467</v>
      </c>
      <c r="C136" s="102">
        <v>2000</v>
      </c>
      <c r="D136" s="102">
        <v>146296.084</v>
      </c>
      <c r="E136" s="102">
        <v>157783.4559</v>
      </c>
      <c r="F136" s="102">
        <v>11487.3719</v>
      </c>
    </row>
    <row r="137" spans="1:6" ht="24.75" customHeight="1" x14ac:dyDescent="0.2">
      <c r="A137" s="101">
        <v>44439</v>
      </c>
      <c r="B137" s="12" t="s">
        <v>467</v>
      </c>
      <c r="C137" s="102">
        <v>4000</v>
      </c>
      <c r="D137" s="102">
        <v>292592.16800000001</v>
      </c>
      <c r="E137" s="102">
        <v>319966.35580000002</v>
      </c>
      <c r="F137" s="102">
        <v>27374.1878</v>
      </c>
    </row>
    <row r="138" spans="1:6" ht="24.75" customHeight="1" x14ac:dyDescent="0.2">
      <c r="A138" s="101">
        <v>44439</v>
      </c>
      <c r="B138" s="12" t="s">
        <v>467</v>
      </c>
      <c r="C138" s="102">
        <v>2000</v>
      </c>
      <c r="D138" s="102">
        <v>146296.084</v>
      </c>
      <c r="E138" s="102">
        <v>158422.23000000001</v>
      </c>
      <c r="F138" s="102">
        <v>12126.146000000001</v>
      </c>
    </row>
    <row r="139" spans="1:6" ht="24.75" customHeight="1" x14ac:dyDescent="0.2">
      <c r="A139" s="101">
        <v>44376</v>
      </c>
      <c r="B139" s="12" t="s">
        <v>777</v>
      </c>
      <c r="C139" s="102">
        <v>5000</v>
      </c>
      <c r="D139" s="102">
        <v>360468.03590000002</v>
      </c>
      <c r="E139" s="102">
        <v>450682.53029999998</v>
      </c>
      <c r="F139" s="102">
        <v>90214.494399999996</v>
      </c>
    </row>
    <row r="140" spans="1:6" ht="24.75" customHeight="1" x14ac:dyDescent="0.2">
      <c r="A140" s="101">
        <v>44377</v>
      </c>
      <c r="B140" s="12" t="s">
        <v>777</v>
      </c>
      <c r="C140" s="102">
        <v>5100</v>
      </c>
      <c r="D140" s="102">
        <v>294485.84289999999</v>
      </c>
      <c r="E140" s="102">
        <v>478263.70980000001</v>
      </c>
      <c r="F140" s="102">
        <v>183777.86689999999</v>
      </c>
    </row>
    <row r="141" spans="1:6" ht="24.75" customHeight="1" x14ac:dyDescent="0.2">
      <c r="A141" s="101">
        <v>44260</v>
      </c>
      <c r="B141" s="12" t="s">
        <v>778</v>
      </c>
      <c r="C141" s="102">
        <v>4000</v>
      </c>
      <c r="D141" s="102">
        <v>715051.44799999997</v>
      </c>
      <c r="E141" s="102">
        <v>751038.72</v>
      </c>
      <c r="F141" s="102">
        <v>35987.271999999997</v>
      </c>
    </row>
    <row r="142" spans="1:6" ht="24.75" customHeight="1" x14ac:dyDescent="0.2">
      <c r="A142" s="101">
        <v>44260</v>
      </c>
      <c r="B142" s="12" t="s">
        <v>778</v>
      </c>
      <c r="C142" s="102">
        <v>3378</v>
      </c>
      <c r="D142" s="102">
        <v>603860.94779999997</v>
      </c>
      <c r="E142" s="102">
        <v>636894.91650000005</v>
      </c>
      <c r="F142" s="102">
        <v>33033.968699999998</v>
      </c>
    </row>
    <row r="143" spans="1:6" ht="24.75" customHeight="1" x14ac:dyDescent="0.2">
      <c r="A143" s="101">
        <v>44293</v>
      </c>
      <c r="B143" s="12" t="s">
        <v>778</v>
      </c>
      <c r="C143" s="102">
        <v>3000</v>
      </c>
      <c r="D143" s="102">
        <v>536288.58600000001</v>
      </c>
      <c r="E143" s="102">
        <v>565626.03599999996</v>
      </c>
      <c r="F143" s="102">
        <v>29337.45</v>
      </c>
    </row>
    <row r="144" spans="1:6" ht="24.75" customHeight="1" x14ac:dyDescent="0.2">
      <c r="A144" s="101">
        <v>44294</v>
      </c>
      <c r="B144" s="12" t="s">
        <v>778</v>
      </c>
      <c r="C144" s="102">
        <v>2622</v>
      </c>
      <c r="D144" s="102">
        <v>468716.22409999999</v>
      </c>
      <c r="E144" s="102">
        <v>497434.06719999999</v>
      </c>
      <c r="F144" s="102">
        <v>28717.843099999998</v>
      </c>
    </row>
    <row r="145" spans="1:6" ht="24.75" customHeight="1" x14ac:dyDescent="0.2">
      <c r="A145" s="101">
        <v>44230</v>
      </c>
      <c r="B145" s="12" t="s">
        <v>779</v>
      </c>
      <c r="C145" s="102">
        <v>2006</v>
      </c>
      <c r="D145" s="102">
        <v>179691.4901</v>
      </c>
      <c r="E145" s="102">
        <v>177337.45310000001</v>
      </c>
      <c r="F145" s="102">
        <v>-2354.0369999999998</v>
      </c>
    </row>
    <row r="146" spans="1:6" ht="24.75" customHeight="1" x14ac:dyDescent="0.2">
      <c r="A146" s="101">
        <v>44200</v>
      </c>
      <c r="B146" s="12" t="s">
        <v>779</v>
      </c>
      <c r="C146" s="102">
        <v>95</v>
      </c>
      <c r="D146" s="102">
        <v>8509.8163999999997</v>
      </c>
      <c r="E146" s="102">
        <v>8732.7810000000009</v>
      </c>
      <c r="F146" s="102">
        <v>222.96459999999999</v>
      </c>
    </row>
    <row r="147" spans="1:6" ht="24.75" customHeight="1" x14ac:dyDescent="0.2">
      <c r="A147" s="101">
        <v>44204</v>
      </c>
      <c r="B147" s="12" t="s">
        <v>779</v>
      </c>
      <c r="C147" s="102">
        <v>1500</v>
      </c>
      <c r="D147" s="102">
        <v>134365.52100000001</v>
      </c>
      <c r="E147" s="102">
        <v>143753.505</v>
      </c>
      <c r="F147" s="102">
        <v>9387.9840000000004</v>
      </c>
    </row>
    <row r="148" spans="1:6" ht="24.75" customHeight="1" x14ac:dyDescent="0.2">
      <c r="A148" s="101">
        <v>44207</v>
      </c>
      <c r="B148" s="12" t="s">
        <v>779</v>
      </c>
      <c r="C148" s="102">
        <v>1383</v>
      </c>
      <c r="D148" s="102">
        <v>123885.01029999999</v>
      </c>
      <c r="E148" s="102">
        <v>134704.66190000001</v>
      </c>
      <c r="F148" s="102">
        <v>10819.651599999999</v>
      </c>
    </row>
    <row r="149" spans="1:6" ht="24.75" customHeight="1" x14ac:dyDescent="0.2">
      <c r="A149" s="101">
        <v>44424</v>
      </c>
      <c r="B149" s="12" t="s">
        <v>780</v>
      </c>
      <c r="C149" s="102">
        <v>200</v>
      </c>
      <c r="D149" s="102">
        <v>156464.82399999999</v>
      </c>
      <c r="E149" s="102">
        <v>207805.73980000001</v>
      </c>
      <c r="F149" s="102">
        <v>51340.915800000002</v>
      </c>
    </row>
    <row r="150" spans="1:6" ht="24.75" customHeight="1" x14ac:dyDescent="0.2">
      <c r="A150" s="101">
        <v>44425</v>
      </c>
      <c r="B150" s="12" t="s">
        <v>780</v>
      </c>
      <c r="C150" s="102">
        <v>200</v>
      </c>
      <c r="D150" s="102">
        <v>157882.527</v>
      </c>
      <c r="E150" s="102">
        <v>208342.69500000001</v>
      </c>
      <c r="F150" s="102">
        <v>50460.167999999998</v>
      </c>
    </row>
    <row r="151" spans="1:6" ht="24.75" customHeight="1" x14ac:dyDescent="0.2">
      <c r="A151" s="101">
        <v>44308</v>
      </c>
      <c r="B151" s="12" t="s">
        <v>781</v>
      </c>
      <c r="C151" s="102">
        <v>1920</v>
      </c>
      <c r="D151" s="102">
        <v>402631.8578</v>
      </c>
      <c r="E151" s="102">
        <v>445898.78539999999</v>
      </c>
      <c r="F151" s="102">
        <v>43266.927600000003</v>
      </c>
    </row>
    <row r="152" spans="1:6" ht="24.75" customHeight="1" x14ac:dyDescent="0.2">
      <c r="A152" s="101">
        <v>44250</v>
      </c>
      <c r="B152" s="12" t="s">
        <v>487</v>
      </c>
      <c r="C152" s="102">
        <v>65400</v>
      </c>
      <c r="D152" s="102">
        <v>499718.54710000003</v>
      </c>
      <c r="E152" s="102">
        <v>581996.33310000005</v>
      </c>
      <c r="F152" s="102">
        <v>82277.785999999993</v>
      </c>
    </row>
    <row r="153" spans="1:6" ht="24.75" customHeight="1" x14ac:dyDescent="0.2">
      <c r="A153" s="101">
        <v>44299</v>
      </c>
      <c r="B153" s="12" t="s">
        <v>782</v>
      </c>
      <c r="C153" s="102">
        <v>14000</v>
      </c>
      <c r="D153" s="102">
        <v>292179.94890000002</v>
      </c>
      <c r="E153" s="102">
        <v>299026.364</v>
      </c>
      <c r="F153" s="102">
        <v>6846.4151000000002</v>
      </c>
    </row>
    <row r="154" spans="1:6" ht="24.75" customHeight="1" x14ac:dyDescent="0.2">
      <c r="A154" s="101">
        <v>44286</v>
      </c>
      <c r="B154" s="12" t="s">
        <v>783</v>
      </c>
      <c r="C154" s="102">
        <v>4700</v>
      </c>
      <c r="D154" s="102">
        <v>240300.09959999999</v>
      </c>
      <c r="E154" s="102">
        <v>274026.07400000002</v>
      </c>
      <c r="F154" s="102">
        <v>33725.974399999999</v>
      </c>
    </row>
    <row r="155" spans="1:6" ht="24.75" customHeight="1" x14ac:dyDescent="0.2">
      <c r="A155" s="101"/>
      <c r="B155" s="12" t="s">
        <v>773</v>
      </c>
      <c r="C155" s="102"/>
      <c r="D155" s="102"/>
      <c r="E155" s="102"/>
      <c r="F155" s="102"/>
    </row>
    <row r="156" spans="1:6" ht="24.75" customHeight="1" x14ac:dyDescent="0.2">
      <c r="A156" s="101"/>
      <c r="B156" s="12" t="s">
        <v>774</v>
      </c>
      <c r="C156" s="102"/>
      <c r="D156" s="102"/>
      <c r="E156" s="102"/>
      <c r="F156" s="102"/>
    </row>
    <row r="157" spans="1:6" ht="24.75" customHeight="1" x14ac:dyDescent="0.2">
      <c r="A157" s="101"/>
      <c r="B157" s="12" t="s">
        <v>784</v>
      </c>
      <c r="C157" s="102"/>
      <c r="D157" s="102">
        <v>906511.9</v>
      </c>
      <c r="E157" s="102">
        <v>906511.9</v>
      </c>
      <c r="F157" s="102">
        <v>0</v>
      </c>
    </row>
    <row r="158" spans="1:6" ht="24.75" customHeight="1" x14ac:dyDescent="0.2">
      <c r="A158" s="101"/>
      <c r="B158" s="12" t="s">
        <v>785</v>
      </c>
      <c r="C158" s="102"/>
      <c r="D158" s="102">
        <v>906511.9</v>
      </c>
      <c r="E158" s="102">
        <v>906511.9</v>
      </c>
      <c r="F158" s="102">
        <v>0</v>
      </c>
    </row>
    <row r="159" spans="1:6" ht="24.75" customHeight="1" x14ac:dyDescent="0.2">
      <c r="A159" s="101"/>
      <c r="B159" s="12" t="s">
        <v>786</v>
      </c>
      <c r="C159" s="102"/>
      <c r="D159" s="102">
        <v>906511.9</v>
      </c>
      <c r="E159" s="102">
        <v>906511.9</v>
      </c>
      <c r="F159" s="102">
        <v>0</v>
      </c>
    </row>
    <row r="160" spans="1:6" ht="24.75" customHeight="1" x14ac:dyDescent="0.2">
      <c r="A160" s="101">
        <v>44249</v>
      </c>
      <c r="B160" s="12" t="s">
        <v>787</v>
      </c>
      <c r="C160" s="102">
        <v>47138.400000000001</v>
      </c>
      <c r="D160" s="102">
        <v>47138.400000000001</v>
      </c>
      <c r="E160" s="102">
        <v>47138.400000000001</v>
      </c>
      <c r="F160" s="102">
        <v>0</v>
      </c>
    </row>
    <row r="161" spans="1:6" ht="24.75" customHeight="1" x14ac:dyDescent="0.2">
      <c r="A161" s="101">
        <v>44430</v>
      </c>
      <c r="B161" s="12" t="s">
        <v>787</v>
      </c>
      <c r="C161" s="102">
        <v>47138.400000000001</v>
      </c>
      <c r="D161" s="102">
        <v>47138.400000000001</v>
      </c>
      <c r="E161" s="102">
        <v>47138.400000000001</v>
      </c>
      <c r="F161" s="102">
        <v>0</v>
      </c>
    </row>
    <row r="162" spans="1:6" ht="24.75" customHeight="1" x14ac:dyDescent="0.2">
      <c r="A162" s="101">
        <v>44289</v>
      </c>
      <c r="B162" s="12" t="s">
        <v>545</v>
      </c>
      <c r="C162" s="102">
        <v>138446.39999999999</v>
      </c>
      <c r="D162" s="102">
        <v>138446.39999999999</v>
      </c>
      <c r="E162" s="102">
        <v>138446.39999999999</v>
      </c>
      <c r="F162" s="102">
        <v>0</v>
      </c>
    </row>
    <row r="163" spans="1:6" ht="24.75" customHeight="1" x14ac:dyDescent="0.2">
      <c r="A163" s="101">
        <v>44472</v>
      </c>
      <c r="B163" s="12" t="s">
        <v>545</v>
      </c>
      <c r="C163" s="102">
        <v>174087.5</v>
      </c>
      <c r="D163" s="102">
        <v>174087.5</v>
      </c>
      <c r="E163" s="102">
        <v>174087.5</v>
      </c>
      <c r="F163" s="102">
        <v>0</v>
      </c>
    </row>
    <row r="164" spans="1:6" ht="24.75" customHeight="1" x14ac:dyDescent="0.2">
      <c r="A164" s="101">
        <v>44377</v>
      </c>
      <c r="B164" s="12" t="s">
        <v>547</v>
      </c>
      <c r="C164" s="102">
        <v>144037.20000000001</v>
      </c>
      <c r="D164" s="102">
        <v>144037.20000000001</v>
      </c>
      <c r="E164" s="102">
        <v>144037.20000000001</v>
      </c>
      <c r="F164" s="102">
        <v>0</v>
      </c>
    </row>
    <row r="165" spans="1:6" ht="24.75" customHeight="1" x14ac:dyDescent="0.2">
      <c r="A165" s="101">
        <v>44362</v>
      </c>
      <c r="B165" s="12" t="s">
        <v>548</v>
      </c>
      <c r="C165" s="102">
        <v>500</v>
      </c>
      <c r="D165" s="102">
        <v>500</v>
      </c>
      <c r="E165" s="102">
        <v>500</v>
      </c>
      <c r="F165" s="102">
        <v>0</v>
      </c>
    </row>
    <row r="166" spans="1:6" ht="24.75" customHeight="1" x14ac:dyDescent="0.2">
      <c r="A166" s="101">
        <v>44347</v>
      </c>
      <c r="B166" s="12" t="s">
        <v>549</v>
      </c>
      <c r="C166" s="102">
        <v>283221.59999999998</v>
      </c>
      <c r="D166" s="102">
        <v>283221.59999999998</v>
      </c>
      <c r="E166" s="102">
        <v>283221.59999999998</v>
      </c>
      <c r="F166" s="102">
        <v>0</v>
      </c>
    </row>
    <row r="167" spans="1:6" ht="24.75" customHeight="1" x14ac:dyDescent="0.2">
      <c r="A167" s="101">
        <v>44522</v>
      </c>
      <c r="B167" s="12" t="s">
        <v>550</v>
      </c>
      <c r="C167" s="102">
        <v>71942.399999999994</v>
      </c>
      <c r="D167" s="102">
        <v>71942.399999999994</v>
      </c>
      <c r="E167" s="102">
        <v>71942.399999999994</v>
      </c>
      <c r="F167" s="102">
        <v>0</v>
      </c>
    </row>
    <row r="168" spans="1:6" ht="24.75" customHeight="1" x14ac:dyDescent="0.2">
      <c r="A168" s="101"/>
      <c r="B168" s="12" t="s">
        <v>788</v>
      </c>
      <c r="C168" s="102"/>
      <c r="D168" s="102"/>
      <c r="E168" s="102"/>
      <c r="F168" s="102"/>
    </row>
    <row r="169" spans="1:6" ht="24.75" customHeight="1" x14ac:dyDescent="0.2">
      <c r="A169" s="101"/>
      <c r="B169" s="12" t="s">
        <v>789</v>
      </c>
      <c r="C169" s="102"/>
      <c r="D169" s="102"/>
      <c r="E169" s="102"/>
      <c r="F169" s="102"/>
    </row>
    <row r="170" spans="1:6" ht="24.75" customHeight="1" x14ac:dyDescent="0.2">
      <c r="A170" s="101"/>
      <c r="B170" s="12" t="s">
        <v>790</v>
      </c>
      <c r="C170" s="102"/>
      <c r="D170" s="102"/>
      <c r="E170" s="102"/>
      <c r="F170" s="102"/>
    </row>
    <row r="171" spans="1:6" ht="24.75" customHeight="1" x14ac:dyDescent="0.2">
      <c r="A171" s="101"/>
      <c r="B171" s="12" t="s">
        <v>791</v>
      </c>
      <c r="C171" s="102"/>
      <c r="D171" s="102"/>
      <c r="E171" s="102"/>
      <c r="F171" s="102"/>
    </row>
    <row r="172" spans="1:6" ht="24.75" customHeight="1" x14ac:dyDescent="0.2">
      <c r="A172" s="101"/>
      <c r="B172" s="12" t="s">
        <v>792</v>
      </c>
      <c r="C172" s="102"/>
      <c r="D172" s="102"/>
      <c r="E172" s="102"/>
      <c r="F172" s="102"/>
    </row>
    <row r="173" spans="1:6" ht="24.75" customHeight="1" x14ac:dyDescent="0.2">
      <c r="A173" s="101"/>
      <c r="B173" s="12" t="s">
        <v>793</v>
      </c>
      <c r="C173" s="102"/>
      <c r="D173" s="102"/>
      <c r="E173" s="102"/>
      <c r="F173" s="102"/>
    </row>
    <row r="174" spans="1:6" ht="24.75" customHeight="1" x14ac:dyDescent="0.2">
      <c r="A174" s="101"/>
      <c r="B174" s="12" t="s">
        <v>794</v>
      </c>
      <c r="C174" s="102"/>
      <c r="D174" s="102"/>
      <c r="E174" s="102"/>
      <c r="F174" s="102"/>
    </row>
    <row r="175" spans="1:6" ht="24.75" customHeight="1" x14ac:dyDescent="0.2">
      <c r="A175" s="101"/>
      <c r="B175" s="12" t="s">
        <v>795</v>
      </c>
      <c r="C175" s="102"/>
      <c r="D175" s="102"/>
      <c r="E175" s="102"/>
      <c r="F175" s="102"/>
    </row>
    <row r="176" spans="1:6" ht="24.75" customHeight="1" x14ac:dyDescent="0.2">
      <c r="A176" s="101"/>
      <c r="B176" s="12" t="s">
        <v>796</v>
      </c>
      <c r="C176" s="102"/>
      <c r="D176" s="102"/>
      <c r="E176" s="102"/>
      <c r="F176" s="102"/>
    </row>
    <row r="177" spans="1:6" ht="24.75" customHeight="1" x14ac:dyDescent="0.2">
      <c r="A177" s="101"/>
      <c r="B177" s="12" t="s">
        <v>797</v>
      </c>
      <c r="C177" s="102"/>
      <c r="D177" s="102">
        <v>198027.00520000001</v>
      </c>
      <c r="E177" s="102">
        <v>166085.17199999999</v>
      </c>
      <c r="F177" s="102">
        <v>-31941.833200000001</v>
      </c>
    </row>
    <row r="178" spans="1:6" ht="24.75" customHeight="1" x14ac:dyDescent="0.2">
      <c r="A178" s="101">
        <v>44474</v>
      </c>
      <c r="B178" s="12" t="s">
        <v>798</v>
      </c>
      <c r="C178" s="102">
        <v>26000</v>
      </c>
      <c r="D178" s="102">
        <v>124688.0742</v>
      </c>
      <c r="E178" s="102">
        <v>124128.7068</v>
      </c>
      <c r="F178" s="102">
        <v>-559.36739999999998</v>
      </c>
    </row>
    <row r="179" spans="1:6" ht="24.75" customHeight="1" x14ac:dyDescent="0.2">
      <c r="A179" s="101">
        <v>44495</v>
      </c>
      <c r="B179" s="12" t="s">
        <v>799</v>
      </c>
      <c r="C179" s="102">
        <v>65100</v>
      </c>
      <c r="D179" s="102">
        <v>73338.930999999997</v>
      </c>
      <c r="E179" s="102">
        <v>41956.465199999999</v>
      </c>
      <c r="F179" s="102">
        <v>-31382.465800000002</v>
      </c>
    </row>
    <row r="180" spans="1:6" ht="24.75" customHeight="1" x14ac:dyDescent="0.2">
      <c r="A180" s="101"/>
      <c r="B180" s="12" t="s">
        <v>800</v>
      </c>
      <c r="C180" s="102"/>
      <c r="D180" s="102"/>
      <c r="E180" s="102"/>
      <c r="F180" s="102"/>
    </row>
    <row r="181" spans="1:6" ht="24.75" customHeight="1" x14ac:dyDescent="0.2">
      <c r="A181" s="101"/>
      <c r="B181" s="12" t="s">
        <v>801</v>
      </c>
      <c r="C181" s="102"/>
      <c r="D181" s="102">
        <v>17505940.3862</v>
      </c>
      <c r="E181" s="102">
        <v>21039065.679099999</v>
      </c>
      <c r="F181" s="102">
        <v>3533125.2928999998</v>
      </c>
    </row>
    <row r="182" spans="1:6" ht="24.75" customHeight="1" x14ac:dyDescent="0.2">
      <c r="A182" s="101"/>
      <c r="B182" s="12"/>
      <c r="C182" s="102"/>
      <c r="D182" s="102"/>
      <c r="E182" s="102"/>
      <c r="F182" s="102"/>
    </row>
    <row r="183" spans="1:6" ht="39.75" customHeight="1" x14ac:dyDescent="0.2">
      <c r="A183" s="16"/>
      <c r="B183" s="21"/>
      <c r="C183" s="103"/>
      <c r="D183" s="104"/>
      <c r="E183" s="104"/>
      <c r="F183" s="104"/>
    </row>
    <row r="184" spans="1:6" ht="15" customHeight="1" x14ac:dyDescent="0.2">
      <c r="A184" s="2" t="s">
        <v>802</v>
      </c>
      <c r="C184" s="105"/>
      <c r="D184" s="78"/>
      <c r="E184" s="78"/>
      <c r="F184" s="78"/>
    </row>
    <row r="185" spans="1:6" ht="19.5" customHeight="1" x14ac:dyDescent="0.2">
      <c r="A185" s="177" t="s">
        <v>765</v>
      </c>
      <c r="B185" s="177" t="s">
        <v>803</v>
      </c>
      <c r="C185" s="164" t="s">
        <v>804</v>
      </c>
      <c r="D185" s="166" t="s">
        <v>528</v>
      </c>
      <c r="E185" s="166" t="s">
        <v>768</v>
      </c>
      <c r="F185" s="166" t="s">
        <v>769</v>
      </c>
    </row>
    <row r="186" spans="1:6" x14ac:dyDescent="0.2">
      <c r="A186" s="186"/>
      <c r="B186" s="186"/>
      <c r="C186" s="179"/>
      <c r="D186" s="185"/>
      <c r="E186" s="185"/>
      <c r="F186" s="185"/>
    </row>
    <row r="187" spans="1:6" x14ac:dyDescent="0.2">
      <c r="A187" s="178"/>
      <c r="B187" s="178"/>
      <c r="C187" s="165"/>
      <c r="D187" s="167"/>
      <c r="E187" s="167"/>
      <c r="F187" s="167"/>
    </row>
    <row r="188" spans="1:6" x14ac:dyDescent="0.2">
      <c r="A188" s="9">
        <v>1</v>
      </c>
      <c r="B188" s="9">
        <v>2</v>
      </c>
      <c r="C188" s="59">
        <v>3</v>
      </c>
      <c r="D188" s="59">
        <v>4</v>
      </c>
      <c r="E188" s="59">
        <v>5</v>
      </c>
      <c r="F188" s="106">
        <v>6</v>
      </c>
    </row>
    <row r="189" spans="1:6" x14ac:dyDescent="0.2">
      <c r="A189" s="9"/>
      <c r="B189" s="107" t="s">
        <v>805</v>
      </c>
      <c r="C189" s="106" t="s">
        <v>806</v>
      </c>
      <c r="D189" s="108">
        <v>0</v>
      </c>
      <c r="E189" s="108">
        <v>0</v>
      </c>
      <c r="F189" s="108">
        <v>0</v>
      </c>
    </row>
    <row r="190" spans="1:6" ht="13.5" customHeight="1" x14ac:dyDescent="0.2">
      <c r="A190" s="9"/>
      <c r="B190" s="12" t="s">
        <v>360</v>
      </c>
      <c r="C190" s="106" t="s">
        <v>806</v>
      </c>
      <c r="D190" s="108">
        <v>0</v>
      </c>
      <c r="E190" s="108">
        <v>0</v>
      </c>
      <c r="F190" s="108">
        <v>0</v>
      </c>
    </row>
    <row r="191" spans="1:6" ht="16.5" customHeight="1" x14ac:dyDescent="0.2">
      <c r="A191" s="9"/>
      <c r="B191" s="12" t="s">
        <v>368</v>
      </c>
      <c r="C191" s="106" t="s">
        <v>806</v>
      </c>
      <c r="D191" s="108">
        <v>0</v>
      </c>
      <c r="E191" s="108">
        <v>0</v>
      </c>
      <c r="F191" s="108">
        <v>0</v>
      </c>
    </row>
    <row r="192" spans="1:6" ht="18" customHeight="1" x14ac:dyDescent="0.2">
      <c r="A192" s="9"/>
      <c r="B192" s="12" t="s">
        <v>773</v>
      </c>
      <c r="C192" s="106"/>
      <c r="D192" s="108"/>
      <c r="E192" s="108"/>
      <c r="F192" s="108"/>
    </row>
    <row r="193" spans="1:6" x14ac:dyDescent="0.2">
      <c r="A193" s="9"/>
      <c r="B193" s="12" t="s">
        <v>427</v>
      </c>
      <c r="C193" s="106" t="s">
        <v>806</v>
      </c>
      <c r="D193" s="108" t="s">
        <v>806</v>
      </c>
      <c r="E193" s="108" t="s">
        <v>806</v>
      </c>
      <c r="F193" s="108" t="s">
        <v>806</v>
      </c>
    </row>
    <row r="194" spans="1:6" x14ac:dyDescent="0.2">
      <c r="A194" s="9"/>
      <c r="B194" s="12" t="s">
        <v>368</v>
      </c>
      <c r="C194" s="106" t="s">
        <v>806</v>
      </c>
      <c r="D194" s="108" t="s">
        <v>806</v>
      </c>
      <c r="E194" s="108" t="s">
        <v>806</v>
      </c>
      <c r="F194" s="108" t="s">
        <v>806</v>
      </c>
    </row>
    <row r="195" spans="1:6" x14ac:dyDescent="0.2">
      <c r="A195" s="9"/>
      <c r="B195" s="12" t="s">
        <v>773</v>
      </c>
      <c r="C195" s="106"/>
      <c r="D195" s="108"/>
      <c r="E195" s="108"/>
      <c r="F195" s="108"/>
    </row>
    <row r="196" spans="1:6" ht="25.5" customHeight="1" x14ac:dyDescent="0.2">
      <c r="A196" s="4"/>
      <c r="B196" s="12" t="s">
        <v>807</v>
      </c>
      <c r="C196" s="106">
        <v>0</v>
      </c>
      <c r="D196" s="108">
        <v>0</v>
      </c>
      <c r="E196" s="108">
        <v>0</v>
      </c>
      <c r="F196" s="108">
        <v>0</v>
      </c>
    </row>
    <row r="199" spans="1:6" ht="39" customHeight="1" x14ac:dyDescent="0.2">
      <c r="A199" s="2" t="s">
        <v>160</v>
      </c>
      <c r="C199" s="87" t="s">
        <v>753</v>
      </c>
      <c r="E199" s="144" t="s">
        <v>808</v>
      </c>
      <c r="F199" s="144"/>
    </row>
    <row r="200" spans="1:6" x14ac:dyDescent="0.2">
      <c r="A200" s="2" t="s">
        <v>901</v>
      </c>
      <c r="C200" s="88" t="s">
        <v>164</v>
      </c>
      <c r="D200" s="21"/>
      <c r="E200" s="144"/>
      <c r="F200" s="144"/>
    </row>
    <row r="201" spans="1:6" x14ac:dyDescent="0.2">
      <c r="E201" s="143" t="s">
        <v>165</v>
      </c>
      <c r="F201" s="143"/>
    </row>
  </sheetData>
  <mergeCells count="16">
    <mergeCell ref="A8:F8"/>
    <mergeCell ref="E12:E13"/>
    <mergeCell ref="C185:C187"/>
    <mergeCell ref="E201:F201"/>
    <mergeCell ref="E199:F200"/>
    <mergeCell ref="A9:F9"/>
    <mergeCell ref="D12:D13"/>
    <mergeCell ref="F12:F13"/>
    <mergeCell ref="C12:C13"/>
    <mergeCell ref="A12:A13"/>
    <mergeCell ref="B12:B13"/>
    <mergeCell ref="F185:F187"/>
    <mergeCell ref="B185:B187"/>
    <mergeCell ref="E185:E187"/>
    <mergeCell ref="D185:D187"/>
    <mergeCell ref="A185:A187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P73"/>
  <sheetViews>
    <sheetView view="pageBreakPreview" topLeftCell="A46" zoomScaleNormal="100" zoomScaleSheetLayoutView="100" workbookViewId="0">
      <selection activeCell="J14" sqref="J14"/>
    </sheetView>
  </sheetViews>
  <sheetFormatPr defaultColWidth="8" defaultRowHeight="12.75" customHeight="1" x14ac:dyDescent="0.2"/>
  <cols>
    <col min="1" max="1" width="12.7109375" style="2" customWidth="1"/>
    <col min="2" max="2" width="22.85546875" style="14" customWidth="1"/>
    <col min="3" max="3" width="17.42578125" style="2" customWidth="1"/>
    <col min="4" max="4" width="17.28515625" style="2" customWidth="1"/>
    <col min="5" max="5" width="18.28515625" style="2" customWidth="1"/>
    <col min="6" max="6" width="12.5703125" style="2" customWidth="1"/>
    <col min="7" max="7" width="15.140625" style="2" customWidth="1"/>
    <col min="8" max="8" width="10.7109375" style="2" bestFit="1" customWidth="1"/>
    <col min="9" max="9" width="11.42578125" style="2" customWidth="1"/>
    <col min="10" max="10" width="18.7109375" style="2" customWidth="1"/>
    <col min="11" max="250" width="9.140625" style="2" customWidth="1"/>
  </cols>
  <sheetData>
    <row r="1" spans="1:10" x14ac:dyDescent="0.2">
      <c r="A1" s="2" t="str">
        <f>'2'!A1</f>
        <v>Naziv investicionog fonda: OAIF Future fund</v>
      </c>
      <c r="B1" s="45"/>
      <c r="D1" s="34"/>
      <c r="E1" s="34"/>
      <c r="F1" s="34"/>
      <c r="J1" s="34"/>
    </row>
    <row r="2" spans="1:10" x14ac:dyDescent="0.2">
      <c r="A2" s="2" t="str">
        <f>'2'!A2</f>
        <v xml:space="preserve">Registarski broj investicionog fonda: </v>
      </c>
      <c r="B2" s="45"/>
      <c r="D2" s="34"/>
      <c r="E2" s="34"/>
      <c r="F2" s="34"/>
      <c r="J2" s="34"/>
    </row>
    <row r="3" spans="1:10" x14ac:dyDescent="0.2">
      <c r="A3" s="2" t="str">
        <f>'2'!A3</f>
        <v>Naziv društva za upravljanje investicionim fondom: Društvo za upravljanje investicionim fondovima Kristal invest A.D. Banja Luka</v>
      </c>
      <c r="B3" s="45"/>
      <c r="D3" s="34"/>
      <c r="E3" s="34"/>
      <c r="F3" s="34"/>
      <c r="J3" s="34"/>
    </row>
    <row r="4" spans="1:10" x14ac:dyDescent="0.2">
      <c r="A4" s="2" t="str">
        <f>'2'!A4</f>
        <v>Matični broj društva za upravljanje investicionim fondom: 01935615</v>
      </c>
      <c r="B4" s="45"/>
      <c r="D4" s="34"/>
      <c r="E4" s="34"/>
      <c r="F4" s="34"/>
      <c r="J4" s="34"/>
    </row>
    <row r="5" spans="1:10" x14ac:dyDescent="0.2">
      <c r="A5" s="2" t="str">
        <f>'2'!A5</f>
        <v>JIB društva za upravljanje investicionim fondom: 4400819920004</v>
      </c>
      <c r="B5" s="45"/>
      <c r="D5" s="34"/>
      <c r="E5" s="34"/>
      <c r="F5" s="34"/>
      <c r="J5" s="34"/>
    </row>
    <row r="6" spans="1:10" x14ac:dyDescent="0.2">
      <c r="A6" s="2" t="str">
        <f>'2'!A6</f>
        <v>JIB otvorenog investicionog fonda:</v>
      </c>
      <c r="B6" s="45"/>
      <c r="D6" s="34"/>
      <c r="E6" s="34"/>
      <c r="F6" s="34"/>
      <c r="J6" s="34"/>
    </row>
    <row r="7" spans="1:10" x14ac:dyDescent="0.2">
      <c r="B7" s="45"/>
      <c r="D7" s="34"/>
      <c r="E7" s="34"/>
      <c r="F7" s="34"/>
      <c r="J7" s="34"/>
    </row>
    <row r="8" spans="1:10" x14ac:dyDescent="0.2">
      <c r="B8" s="45"/>
      <c r="D8" s="34"/>
      <c r="E8" s="34"/>
      <c r="F8" s="34"/>
      <c r="J8" s="34"/>
    </row>
    <row r="9" spans="1:10" x14ac:dyDescent="0.2">
      <c r="B9" s="45"/>
      <c r="D9" s="34"/>
      <c r="E9" s="34"/>
      <c r="F9" s="34"/>
      <c r="J9" s="34"/>
    </row>
    <row r="10" spans="1:10" x14ac:dyDescent="0.2">
      <c r="A10" s="150" t="s">
        <v>809</v>
      </c>
      <c r="B10" s="150"/>
      <c r="C10" s="150"/>
      <c r="D10" s="150"/>
      <c r="E10" s="150"/>
      <c r="F10" s="150"/>
      <c r="G10" s="150"/>
      <c r="H10" s="150"/>
      <c r="I10" s="150"/>
      <c r="J10" s="150"/>
    </row>
    <row r="11" spans="1:10" x14ac:dyDescent="0.2">
      <c r="A11" s="150" t="s">
        <v>810</v>
      </c>
      <c r="B11" s="150"/>
      <c r="C11" s="150"/>
      <c r="D11" s="150"/>
      <c r="E11" s="150"/>
      <c r="F11" s="150"/>
      <c r="G11" s="150"/>
      <c r="H11" s="150"/>
      <c r="I11" s="150"/>
      <c r="J11" s="150"/>
    </row>
    <row r="12" spans="1:10" x14ac:dyDescent="0.2">
      <c r="A12" s="1"/>
      <c r="B12" s="45"/>
      <c r="C12" s="1"/>
      <c r="D12" s="109"/>
      <c r="E12" s="109"/>
      <c r="F12" s="109"/>
      <c r="G12" s="1"/>
      <c r="H12" s="1"/>
      <c r="I12" s="1"/>
      <c r="J12" s="109"/>
    </row>
    <row r="13" spans="1:10" x14ac:dyDescent="0.2">
      <c r="A13" s="1"/>
      <c r="B13" s="45"/>
      <c r="C13" s="1"/>
      <c r="D13" s="109"/>
      <c r="E13" s="109"/>
      <c r="F13" s="109"/>
      <c r="G13" s="1"/>
      <c r="H13" s="1"/>
      <c r="I13" s="1"/>
      <c r="J13" s="109"/>
    </row>
    <row r="14" spans="1:10" ht="89.25" customHeight="1" x14ac:dyDescent="0.2">
      <c r="A14" s="4" t="s">
        <v>811</v>
      </c>
      <c r="B14" s="4" t="s">
        <v>812</v>
      </c>
      <c r="C14" s="4" t="s">
        <v>735</v>
      </c>
      <c r="D14" s="110" t="s">
        <v>813</v>
      </c>
      <c r="E14" s="110" t="s">
        <v>814</v>
      </c>
      <c r="F14" s="110" t="s">
        <v>815</v>
      </c>
      <c r="G14" s="4" t="s">
        <v>816</v>
      </c>
      <c r="H14" s="4" t="s">
        <v>817</v>
      </c>
      <c r="I14" s="4" t="s">
        <v>818</v>
      </c>
      <c r="J14" s="110" t="s">
        <v>819</v>
      </c>
    </row>
    <row r="15" spans="1:10" x14ac:dyDescent="0.2">
      <c r="A15" s="38">
        <v>1</v>
      </c>
      <c r="B15" s="4">
        <v>2</v>
      </c>
      <c r="C15" s="38">
        <v>3</v>
      </c>
      <c r="D15" s="111">
        <v>4</v>
      </c>
      <c r="E15" s="111">
        <v>5</v>
      </c>
      <c r="F15" s="111">
        <v>6</v>
      </c>
      <c r="G15" s="111">
        <v>7</v>
      </c>
      <c r="H15" s="111">
        <v>8</v>
      </c>
      <c r="I15" s="111">
        <v>9</v>
      </c>
      <c r="J15" s="111">
        <v>10</v>
      </c>
    </row>
    <row r="16" spans="1:10" x14ac:dyDescent="0.2">
      <c r="A16" s="112">
        <v>44561</v>
      </c>
      <c r="B16" s="113" t="s">
        <v>820</v>
      </c>
      <c r="C16" s="114">
        <v>482033.1716</v>
      </c>
      <c r="D16" s="114">
        <v>655710.47479999997</v>
      </c>
      <c r="E16" s="114">
        <v>0</v>
      </c>
      <c r="F16" s="114">
        <v>0</v>
      </c>
      <c r="G16" s="114">
        <v>173677.30319999999</v>
      </c>
      <c r="H16" s="114">
        <v>0</v>
      </c>
      <c r="I16" s="114">
        <v>0</v>
      </c>
      <c r="J16" s="114">
        <v>173677.30319999999</v>
      </c>
    </row>
    <row r="17" spans="1:10" x14ac:dyDescent="0.2">
      <c r="A17" s="112">
        <v>44561</v>
      </c>
      <c r="B17" s="113" t="s">
        <v>821</v>
      </c>
      <c r="C17" s="114">
        <v>817817.98</v>
      </c>
      <c r="D17" s="114">
        <v>634513.94999999995</v>
      </c>
      <c r="E17" s="114">
        <v>0</v>
      </c>
      <c r="F17" s="114">
        <v>0</v>
      </c>
      <c r="G17" s="114">
        <v>-183304.03</v>
      </c>
      <c r="H17" s="114">
        <v>0</v>
      </c>
      <c r="I17" s="114">
        <v>0</v>
      </c>
      <c r="J17" s="114">
        <v>-183304.03</v>
      </c>
    </row>
    <row r="18" spans="1:10" x14ac:dyDescent="0.2">
      <c r="A18" s="112">
        <v>44561</v>
      </c>
      <c r="B18" s="113" t="s">
        <v>822</v>
      </c>
      <c r="C18" s="114">
        <v>4861.68</v>
      </c>
      <c r="D18" s="114">
        <v>4137.6000000000004</v>
      </c>
      <c r="E18" s="114">
        <v>0</v>
      </c>
      <c r="F18" s="114">
        <v>0</v>
      </c>
      <c r="G18" s="114">
        <v>-724.08</v>
      </c>
      <c r="H18" s="114">
        <v>0</v>
      </c>
      <c r="I18" s="114">
        <v>0</v>
      </c>
      <c r="J18" s="114">
        <v>-724.08</v>
      </c>
    </row>
    <row r="19" spans="1:10" x14ac:dyDescent="0.2">
      <c r="A19" s="112">
        <v>44561</v>
      </c>
      <c r="B19" s="113" t="s">
        <v>823</v>
      </c>
      <c r="C19" s="114">
        <v>5035765.95</v>
      </c>
      <c r="D19" s="114">
        <v>5369245.5618000003</v>
      </c>
      <c r="E19" s="114">
        <v>0</v>
      </c>
      <c r="F19" s="114">
        <v>0</v>
      </c>
      <c r="G19" s="114">
        <v>333479.61180000001</v>
      </c>
      <c r="H19" s="114">
        <v>0</v>
      </c>
      <c r="I19" s="114">
        <v>0</v>
      </c>
      <c r="J19" s="114">
        <v>333479.61180000001</v>
      </c>
    </row>
    <row r="20" spans="1:10" x14ac:dyDescent="0.2">
      <c r="A20" s="112">
        <v>44561</v>
      </c>
      <c r="B20" s="113" t="s">
        <v>824</v>
      </c>
      <c r="C20" s="114">
        <v>918948.06570000004</v>
      </c>
      <c r="D20" s="114">
        <v>916746.33600000001</v>
      </c>
      <c r="E20" s="114">
        <v>0</v>
      </c>
      <c r="F20" s="114">
        <v>0</v>
      </c>
      <c r="G20" s="114">
        <v>-2201.7296999999999</v>
      </c>
      <c r="H20" s="114">
        <v>0</v>
      </c>
      <c r="I20" s="114">
        <v>0</v>
      </c>
      <c r="J20" s="114">
        <v>-2201.7296999999999</v>
      </c>
    </row>
    <row r="21" spans="1:10" x14ac:dyDescent="0.2">
      <c r="A21" s="112">
        <v>44561</v>
      </c>
      <c r="B21" s="113" t="s">
        <v>825</v>
      </c>
      <c r="C21" s="114">
        <v>4144381.0720000002</v>
      </c>
      <c r="D21" s="114">
        <v>4461122.8512000004</v>
      </c>
      <c r="E21" s="114">
        <v>0</v>
      </c>
      <c r="F21" s="114">
        <v>0</v>
      </c>
      <c r="G21" s="114">
        <v>316741.77919999999</v>
      </c>
      <c r="H21" s="114">
        <v>0</v>
      </c>
      <c r="I21" s="114">
        <v>0</v>
      </c>
      <c r="J21" s="114">
        <v>316741.77919999999</v>
      </c>
    </row>
    <row r="22" spans="1:10" x14ac:dyDescent="0.2">
      <c r="A22" s="112">
        <v>44561</v>
      </c>
      <c r="B22" s="113" t="s">
        <v>826</v>
      </c>
      <c r="C22" s="114">
        <v>56497.298000000003</v>
      </c>
      <c r="D22" s="114">
        <v>45319.4833</v>
      </c>
      <c r="E22" s="114">
        <v>0</v>
      </c>
      <c r="F22" s="114">
        <v>0</v>
      </c>
      <c r="G22" s="114">
        <v>-11177.814700000001</v>
      </c>
      <c r="H22" s="114">
        <v>0</v>
      </c>
      <c r="I22" s="114">
        <v>0</v>
      </c>
      <c r="J22" s="114">
        <v>-11177.814700000001</v>
      </c>
    </row>
    <row r="23" spans="1:10" x14ac:dyDescent="0.2">
      <c r="A23" s="112">
        <v>44561</v>
      </c>
      <c r="B23" s="113" t="s">
        <v>827</v>
      </c>
      <c r="C23" s="114">
        <v>645337.69999999995</v>
      </c>
      <c r="D23" s="114">
        <v>645337.69999999995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</row>
    <row r="24" spans="1:10" x14ac:dyDescent="0.2">
      <c r="A24" s="112">
        <v>44561</v>
      </c>
      <c r="B24" s="113" t="s">
        <v>828</v>
      </c>
      <c r="C24" s="114">
        <v>432022.97759999998</v>
      </c>
      <c r="D24" s="114">
        <v>295936.9008</v>
      </c>
      <c r="E24" s="114">
        <v>0</v>
      </c>
      <c r="F24" s="114">
        <v>0</v>
      </c>
      <c r="G24" s="114">
        <v>-136086.07680000001</v>
      </c>
      <c r="H24" s="114">
        <v>0</v>
      </c>
      <c r="I24" s="114">
        <v>0</v>
      </c>
      <c r="J24" s="114">
        <v>-136086.07680000001</v>
      </c>
    </row>
    <row r="25" spans="1:10" x14ac:dyDescent="0.2">
      <c r="A25" s="112">
        <v>44561</v>
      </c>
      <c r="B25" s="113" t="s">
        <v>829</v>
      </c>
      <c r="C25" s="114">
        <v>0</v>
      </c>
      <c r="D25" s="114">
        <v>0</v>
      </c>
      <c r="E25" s="114">
        <v>0</v>
      </c>
      <c r="F25" s="114">
        <v>0</v>
      </c>
      <c r="G25" s="114">
        <v>0</v>
      </c>
      <c r="H25" s="114">
        <v>0</v>
      </c>
      <c r="I25" s="114">
        <v>0</v>
      </c>
      <c r="J25" s="114">
        <v>0</v>
      </c>
    </row>
    <row r="26" spans="1:10" x14ac:dyDescent="0.2">
      <c r="A26" s="112">
        <v>44561</v>
      </c>
      <c r="B26" s="113" t="s">
        <v>830</v>
      </c>
      <c r="C26" s="114">
        <v>10257987.960000001</v>
      </c>
      <c r="D26" s="114">
        <v>14610897.8004</v>
      </c>
      <c r="E26" s="114">
        <v>0</v>
      </c>
      <c r="F26" s="114">
        <v>0</v>
      </c>
      <c r="G26" s="114">
        <v>4352909.8404000001</v>
      </c>
      <c r="H26" s="114">
        <v>0</v>
      </c>
      <c r="I26" s="114">
        <v>0</v>
      </c>
      <c r="J26" s="114">
        <v>4352909.8404000001</v>
      </c>
    </row>
    <row r="27" spans="1:10" x14ac:dyDescent="0.2">
      <c r="A27" s="112">
        <v>44561</v>
      </c>
      <c r="B27" s="113" t="s">
        <v>831</v>
      </c>
      <c r="C27" s="114">
        <v>276397.56</v>
      </c>
      <c r="D27" s="114">
        <v>276397.56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</row>
    <row r="28" spans="1:10" x14ac:dyDescent="0.2">
      <c r="A28" s="112">
        <v>44561</v>
      </c>
      <c r="B28" s="113" t="s">
        <v>832</v>
      </c>
      <c r="C28" s="114">
        <v>128731.97319999999</v>
      </c>
      <c r="D28" s="114">
        <v>105550.5842</v>
      </c>
      <c r="E28" s="114">
        <v>0</v>
      </c>
      <c r="F28" s="114">
        <v>0</v>
      </c>
      <c r="G28" s="114">
        <v>-23181.388999999999</v>
      </c>
      <c r="H28" s="114">
        <v>0</v>
      </c>
      <c r="I28" s="114">
        <v>0</v>
      </c>
      <c r="J28" s="114">
        <v>-23181.388999999999</v>
      </c>
    </row>
    <row r="29" spans="1:10" x14ac:dyDescent="0.2">
      <c r="A29" s="112">
        <v>44561</v>
      </c>
      <c r="B29" s="113" t="s">
        <v>833</v>
      </c>
      <c r="C29" s="114">
        <v>500090.34185208002</v>
      </c>
      <c r="D29" s="114">
        <v>429509.55589999998</v>
      </c>
      <c r="E29" s="114">
        <v>0</v>
      </c>
      <c r="F29" s="114">
        <v>0</v>
      </c>
      <c r="G29" s="114">
        <v>-107215.12789207</v>
      </c>
      <c r="H29" s="114">
        <v>36634.341939990001</v>
      </c>
      <c r="I29" s="114">
        <v>0</v>
      </c>
      <c r="J29" s="114">
        <v>-70580.785952079998</v>
      </c>
    </row>
    <row r="30" spans="1:10" x14ac:dyDescent="0.2">
      <c r="A30" s="112">
        <v>44561</v>
      </c>
      <c r="B30" s="113" t="s">
        <v>834</v>
      </c>
      <c r="C30" s="114">
        <v>401704.79129422002</v>
      </c>
      <c r="D30" s="114">
        <v>307771.46574299998</v>
      </c>
      <c r="E30" s="114">
        <v>0</v>
      </c>
      <c r="F30" s="114">
        <v>0</v>
      </c>
      <c r="G30" s="114">
        <v>-114488.40371242</v>
      </c>
      <c r="H30" s="114">
        <v>20555.078161199999</v>
      </c>
      <c r="I30" s="114">
        <v>0</v>
      </c>
      <c r="J30" s="114">
        <v>-93933.325551219998</v>
      </c>
    </row>
    <row r="31" spans="1:10" x14ac:dyDescent="0.2">
      <c r="A31" s="112">
        <v>44561</v>
      </c>
      <c r="B31" s="113" t="s">
        <v>835</v>
      </c>
      <c r="C31" s="114">
        <v>219444.12599999999</v>
      </c>
      <c r="D31" s="114">
        <v>227951.9865</v>
      </c>
      <c r="E31" s="114">
        <v>0</v>
      </c>
      <c r="F31" s="114">
        <v>0</v>
      </c>
      <c r="G31" s="114">
        <v>8507.8605000000007</v>
      </c>
      <c r="H31" s="114">
        <v>0</v>
      </c>
      <c r="I31" s="114">
        <v>0</v>
      </c>
      <c r="J31" s="114">
        <v>8507.8605000000007</v>
      </c>
    </row>
    <row r="32" spans="1:10" x14ac:dyDescent="0.2">
      <c r="A32" s="112">
        <v>44561</v>
      </c>
      <c r="B32" s="113" t="s">
        <v>836</v>
      </c>
      <c r="C32" s="114">
        <v>671623.93855461001</v>
      </c>
      <c r="D32" s="114">
        <v>507667.16536300001</v>
      </c>
      <c r="E32" s="114">
        <v>0</v>
      </c>
      <c r="F32" s="114">
        <v>0</v>
      </c>
      <c r="G32" s="114">
        <v>-163956.77319161</v>
      </c>
      <c r="H32" s="114">
        <v>0</v>
      </c>
      <c r="I32" s="114">
        <v>0</v>
      </c>
      <c r="J32" s="114">
        <v>-163956.77319161</v>
      </c>
    </row>
    <row r="33" spans="1:10" x14ac:dyDescent="0.2">
      <c r="A33" s="112">
        <v>44561</v>
      </c>
      <c r="B33" s="113" t="s">
        <v>837</v>
      </c>
      <c r="C33" s="114">
        <v>859774.92631316837</v>
      </c>
      <c r="D33" s="114">
        <v>823566.76388999994</v>
      </c>
      <c r="E33" s="114">
        <v>0</v>
      </c>
      <c r="F33" s="114">
        <v>0</v>
      </c>
      <c r="G33" s="114">
        <v>-36208.162423168404</v>
      </c>
      <c r="H33" s="114">
        <v>0</v>
      </c>
      <c r="I33" s="114">
        <v>0</v>
      </c>
      <c r="J33" s="114">
        <v>-36208.162423168404</v>
      </c>
    </row>
    <row r="34" spans="1:10" x14ac:dyDescent="0.2">
      <c r="A34" s="112">
        <v>44561</v>
      </c>
      <c r="B34" s="113" t="s">
        <v>838</v>
      </c>
      <c r="C34" s="114">
        <v>599997.79241999995</v>
      </c>
      <c r="D34" s="114">
        <v>785114.168175</v>
      </c>
      <c r="E34" s="114">
        <v>0</v>
      </c>
      <c r="F34" s="114">
        <v>0</v>
      </c>
      <c r="G34" s="114">
        <v>185116.37575499999</v>
      </c>
      <c r="H34" s="114">
        <v>0</v>
      </c>
      <c r="I34" s="114">
        <v>0</v>
      </c>
      <c r="J34" s="114">
        <v>185116.37575499999</v>
      </c>
    </row>
    <row r="35" spans="1:10" x14ac:dyDescent="0.2">
      <c r="A35" s="112">
        <v>44561</v>
      </c>
      <c r="B35" s="113" t="s">
        <v>839</v>
      </c>
      <c r="C35" s="114">
        <v>499633.00638048421</v>
      </c>
      <c r="D35" s="114">
        <v>436330.73045879998</v>
      </c>
      <c r="E35" s="114">
        <v>0</v>
      </c>
      <c r="F35" s="114">
        <v>0</v>
      </c>
      <c r="G35" s="114">
        <v>-63302.275921684202</v>
      </c>
      <c r="H35" s="114">
        <v>0</v>
      </c>
      <c r="I35" s="114">
        <v>0</v>
      </c>
      <c r="J35" s="114">
        <v>-63302.275921684202</v>
      </c>
    </row>
    <row r="36" spans="1:10" x14ac:dyDescent="0.2">
      <c r="A36" s="112">
        <v>44561</v>
      </c>
      <c r="B36" s="113" t="s">
        <v>840</v>
      </c>
      <c r="C36" s="114">
        <v>806143.5652678</v>
      </c>
      <c r="D36" s="114">
        <v>628525.52879999997</v>
      </c>
      <c r="E36" s="114">
        <v>0</v>
      </c>
      <c r="F36" s="114">
        <v>0</v>
      </c>
      <c r="G36" s="114">
        <v>-177618.0364678</v>
      </c>
      <c r="H36" s="114">
        <v>0</v>
      </c>
      <c r="I36" s="114">
        <v>0</v>
      </c>
      <c r="J36" s="114">
        <v>-177618.0364678</v>
      </c>
    </row>
    <row r="37" spans="1:10" x14ac:dyDescent="0.2">
      <c r="A37" s="112">
        <v>44561</v>
      </c>
      <c r="B37" s="113" t="s">
        <v>841</v>
      </c>
      <c r="C37" s="114">
        <v>699497.51434200001</v>
      </c>
      <c r="D37" s="114">
        <v>723720.27330899995</v>
      </c>
      <c r="E37" s="114">
        <v>0</v>
      </c>
      <c r="F37" s="114">
        <v>0</v>
      </c>
      <c r="G37" s="114">
        <v>24222.758967000002</v>
      </c>
      <c r="H37" s="114">
        <v>0</v>
      </c>
      <c r="I37" s="114">
        <v>0</v>
      </c>
      <c r="J37" s="114">
        <v>24222.758967000002</v>
      </c>
    </row>
    <row r="38" spans="1:10" x14ac:dyDescent="0.2">
      <c r="A38" s="112">
        <v>44561</v>
      </c>
      <c r="B38" s="113" t="s">
        <v>842</v>
      </c>
      <c r="C38" s="114">
        <v>191669.26717499999</v>
      </c>
      <c r="D38" s="114">
        <v>235892.69166879999</v>
      </c>
      <c r="E38" s="114">
        <v>0</v>
      </c>
      <c r="F38" s="114">
        <v>0</v>
      </c>
      <c r="G38" s="114">
        <v>43588.866938799998</v>
      </c>
      <c r="H38" s="114">
        <v>634.55755499999998</v>
      </c>
      <c r="I38" s="114">
        <v>0</v>
      </c>
      <c r="J38" s="114">
        <v>44223.424493799997</v>
      </c>
    </row>
    <row r="39" spans="1:10" x14ac:dyDescent="0.2">
      <c r="A39" s="112">
        <v>44561</v>
      </c>
      <c r="B39" s="113" t="s">
        <v>843</v>
      </c>
      <c r="C39" s="114">
        <v>2111501.4724547998</v>
      </c>
      <c r="D39" s="114">
        <v>2504174.9088690002</v>
      </c>
      <c r="E39" s="114">
        <v>0</v>
      </c>
      <c r="F39" s="114">
        <v>0</v>
      </c>
      <c r="G39" s="114">
        <v>392673.4364142</v>
      </c>
      <c r="H39" s="114">
        <v>0</v>
      </c>
      <c r="I39" s="114">
        <v>0</v>
      </c>
      <c r="J39" s="114">
        <v>392673.4364142</v>
      </c>
    </row>
    <row r="40" spans="1:10" x14ac:dyDescent="0.2">
      <c r="A40" s="112">
        <v>44561</v>
      </c>
      <c r="B40" s="113" t="s">
        <v>844</v>
      </c>
      <c r="C40" s="114">
        <v>112949.1825</v>
      </c>
      <c r="D40" s="114">
        <v>123217.29</v>
      </c>
      <c r="E40" s="114">
        <v>0</v>
      </c>
      <c r="F40" s="114">
        <v>0</v>
      </c>
      <c r="G40" s="114">
        <v>10268.1075</v>
      </c>
      <c r="H40" s="114">
        <v>0</v>
      </c>
      <c r="I40" s="114">
        <v>0</v>
      </c>
      <c r="J40" s="114">
        <v>10268.1075</v>
      </c>
    </row>
    <row r="41" spans="1:10" x14ac:dyDescent="0.2">
      <c r="A41" s="112">
        <v>44561</v>
      </c>
      <c r="B41" s="113" t="s">
        <v>845</v>
      </c>
      <c r="C41" s="114">
        <v>0</v>
      </c>
      <c r="D41" s="114">
        <v>0</v>
      </c>
      <c r="E41" s="114">
        <v>0</v>
      </c>
      <c r="F41" s="114">
        <v>0</v>
      </c>
      <c r="G41" s="114">
        <v>0</v>
      </c>
      <c r="H41" s="114">
        <v>0</v>
      </c>
      <c r="I41" s="114">
        <v>0</v>
      </c>
      <c r="J41" s="114">
        <v>0</v>
      </c>
    </row>
    <row r="42" spans="1:10" x14ac:dyDescent="0.2">
      <c r="A42" s="112">
        <v>44561</v>
      </c>
      <c r="B42" s="113" t="s">
        <v>846</v>
      </c>
      <c r="C42" s="114">
        <v>885659.70792347996</v>
      </c>
      <c r="D42" s="114">
        <v>852757.80831320002</v>
      </c>
      <c r="E42" s="114">
        <v>0</v>
      </c>
      <c r="F42" s="114">
        <v>0</v>
      </c>
      <c r="G42" s="114">
        <v>-33009.979676640003</v>
      </c>
      <c r="H42" s="114">
        <v>108.08006636</v>
      </c>
      <c r="I42" s="114">
        <v>0</v>
      </c>
      <c r="J42" s="114">
        <v>-32901.899610280001</v>
      </c>
    </row>
    <row r="43" spans="1:10" x14ac:dyDescent="0.2">
      <c r="A43" s="112">
        <v>44561</v>
      </c>
      <c r="B43" s="113" t="s">
        <v>847</v>
      </c>
      <c r="C43" s="114">
        <v>135866.61709511999</v>
      </c>
      <c r="D43" s="114">
        <v>112244.55500032</v>
      </c>
      <c r="E43" s="114">
        <v>0</v>
      </c>
      <c r="F43" s="114">
        <v>0</v>
      </c>
      <c r="G43" s="114">
        <v>-21141.953852800001</v>
      </c>
      <c r="H43" s="114">
        <v>-2480.1082419999998</v>
      </c>
      <c r="I43" s="114">
        <v>0</v>
      </c>
      <c r="J43" s="114">
        <v>-23622.0620948</v>
      </c>
    </row>
    <row r="44" spans="1:10" x14ac:dyDescent="0.2">
      <c r="A44" s="112">
        <v>44561</v>
      </c>
      <c r="B44" s="113" t="s">
        <v>848</v>
      </c>
      <c r="C44" s="114">
        <v>842082.60649999999</v>
      </c>
      <c r="D44" s="114">
        <v>1085436.75425</v>
      </c>
      <c r="E44" s="114">
        <v>0</v>
      </c>
      <c r="F44" s="114">
        <v>0</v>
      </c>
      <c r="G44" s="114">
        <v>243354.14775</v>
      </c>
      <c r="H44" s="114">
        <v>0</v>
      </c>
      <c r="I44" s="114">
        <v>0</v>
      </c>
      <c r="J44" s="114">
        <v>243354.14775</v>
      </c>
    </row>
    <row r="45" spans="1:10" x14ac:dyDescent="0.2">
      <c r="A45" s="112">
        <v>44561</v>
      </c>
      <c r="B45" s="113" t="s">
        <v>849</v>
      </c>
      <c r="C45" s="114">
        <v>749028.96285487025</v>
      </c>
      <c r="D45" s="114">
        <v>444823.32308330003</v>
      </c>
      <c r="E45" s="114">
        <v>0</v>
      </c>
      <c r="F45" s="114">
        <v>0</v>
      </c>
      <c r="G45" s="114">
        <v>-346759.85486756213</v>
      </c>
      <c r="H45" s="114">
        <v>42554.2150959918</v>
      </c>
      <c r="I45" s="114">
        <v>0</v>
      </c>
      <c r="J45" s="114">
        <v>-304205.63977157028</v>
      </c>
    </row>
    <row r="46" spans="1:10" x14ac:dyDescent="0.2">
      <c r="A46" s="112">
        <v>44561</v>
      </c>
      <c r="B46" s="113" t="s">
        <v>850</v>
      </c>
      <c r="C46" s="114">
        <v>445861.26862300001</v>
      </c>
      <c r="D46" s="114">
        <v>625097.40520679997</v>
      </c>
      <c r="E46" s="114">
        <v>0</v>
      </c>
      <c r="F46" s="114">
        <v>0</v>
      </c>
      <c r="G46" s="114">
        <v>163254.7012598</v>
      </c>
      <c r="H46" s="114">
        <v>15981.435324</v>
      </c>
      <c r="I46" s="114">
        <v>0</v>
      </c>
      <c r="J46" s="114">
        <v>179236.13658379999</v>
      </c>
    </row>
    <row r="47" spans="1:10" x14ac:dyDescent="0.2">
      <c r="A47" s="112">
        <v>44561</v>
      </c>
      <c r="B47" s="113" t="s">
        <v>851</v>
      </c>
      <c r="C47" s="114">
        <v>747889.76713419845</v>
      </c>
      <c r="D47" s="114">
        <v>590540.26392699999</v>
      </c>
      <c r="E47" s="114">
        <v>0</v>
      </c>
      <c r="F47" s="114">
        <v>0</v>
      </c>
      <c r="G47" s="114">
        <v>-189612.19881796651</v>
      </c>
      <c r="H47" s="114">
        <v>32262.695610768002</v>
      </c>
      <c r="I47" s="114">
        <v>0</v>
      </c>
      <c r="J47" s="114">
        <v>-157349.50320719849</v>
      </c>
    </row>
    <row r="48" spans="1:10" x14ac:dyDescent="0.2">
      <c r="A48" s="112">
        <v>44561</v>
      </c>
      <c r="B48" s="113" t="s">
        <v>852</v>
      </c>
      <c r="C48" s="114">
        <v>545799.14489999996</v>
      </c>
      <c r="D48" s="114">
        <v>578312.87406874995</v>
      </c>
      <c r="E48" s="114">
        <v>0</v>
      </c>
      <c r="F48" s="114">
        <v>0</v>
      </c>
      <c r="G48" s="114">
        <v>29821.060718749999</v>
      </c>
      <c r="H48" s="114">
        <v>2692.6684500000001</v>
      </c>
      <c r="I48" s="114">
        <v>0</v>
      </c>
      <c r="J48" s="114">
        <v>32513.72916875</v>
      </c>
    </row>
    <row r="49" spans="1:10" x14ac:dyDescent="0.2">
      <c r="A49" s="112">
        <v>44561</v>
      </c>
      <c r="B49" s="113" t="s">
        <v>853</v>
      </c>
      <c r="C49" s="114">
        <v>709225.49970199994</v>
      </c>
      <c r="D49" s="114">
        <v>680496.89026769996</v>
      </c>
      <c r="E49" s="114">
        <v>0</v>
      </c>
      <c r="F49" s="114">
        <v>0</v>
      </c>
      <c r="G49" s="114">
        <v>-48152.525113299998</v>
      </c>
      <c r="H49" s="114">
        <v>19423.915679000002</v>
      </c>
      <c r="I49" s="114">
        <v>0</v>
      </c>
      <c r="J49" s="114">
        <v>-28728.6094343</v>
      </c>
    </row>
    <row r="50" spans="1:10" x14ac:dyDescent="0.2">
      <c r="A50" s="112">
        <v>44561</v>
      </c>
      <c r="B50" s="113" t="s">
        <v>854</v>
      </c>
      <c r="C50" s="114">
        <v>546530.63428750006</v>
      </c>
      <c r="D50" s="114">
        <v>570106.20444050001</v>
      </c>
      <c r="E50" s="114">
        <v>0</v>
      </c>
      <c r="F50" s="114">
        <v>0</v>
      </c>
      <c r="G50" s="114">
        <v>24828.378828000001</v>
      </c>
      <c r="H50" s="114">
        <v>-1252.808675</v>
      </c>
      <c r="I50" s="114">
        <v>0</v>
      </c>
      <c r="J50" s="114">
        <v>23575.570153000001</v>
      </c>
    </row>
    <row r="51" spans="1:10" x14ac:dyDescent="0.2">
      <c r="A51" s="112">
        <v>44561</v>
      </c>
      <c r="B51" s="113" t="s">
        <v>855</v>
      </c>
      <c r="C51" s="114">
        <v>499433.61047800002</v>
      </c>
      <c r="D51" s="114">
        <v>487007.58081999997</v>
      </c>
      <c r="E51" s="114">
        <v>0</v>
      </c>
      <c r="F51" s="114">
        <v>0</v>
      </c>
      <c r="G51" s="114">
        <v>-49125.263308000001</v>
      </c>
      <c r="H51" s="114">
        <v>36699.233650000002</v>
      </c>
      <c r="I51" s="114">
        <v>0</v>
      </c>
      <c r="J51" s="114">
        <v>-12426.029657999999</v>
      </c>
    </row>
    <row r="52" spans="1:10" x14ac:dyDescent="0.2">
      <c r="A52" s="112">
        <v>44561</v>
      </c>
      <c r="B52" s="113" t="s">
        <v>856</v>
      </c>
      <c r="C52" s="114">
        <v>498192.18225999997</v>
      </c>
      <c r="D52" s="114">
        <v>496960.50273870002</v>
      </c>
      <c r="E52" s="114">
        <v>0</v>
      </c>
      <c r="F52" s="114">
        <v>0</v>
      </c>
      <c r="G52" s="114">
        <v>-22851.3233913</v>
      </c>
      <c r="H52" s="114">
        <v>21619.64387</v>
      </c>
      <c r="I52" s="114">
        <v>0</v>
      </c>
      <c r="J52" s="114">
        <v>-1231.6795213</v>
      </c>
    </row>
    <row r="53" spans="1:10" x14ac:dyDescent="0.2">
      <c r="A53" s="112"/>
      <c r="B53" s="113" t="s">
        <v>857</v>
      </c>
      <c r="C53" s="114">
        <v>37480383.314412333</v>
      </c>
      <c r="D53" s="114">
        <v>42278143.493292868</v>
      </c>
      <c r="E53" s="114">
        <v>0</v>
      </c>
      <c r="F53" s="114">
        <v>0</v>
      </c>
      <c r="G53" s="114">
        <v>4572327.2303952286</v>
      </c>
      <c r="H53" s="114">
        <v>225432.94848530981</v>
      </c>
      <c r="I53" s="114"/>
      <c r="J53" s="114">
        <v>4797760.1788805388</v>
      </c>
    </row>
    <row r="54" spans="1:10" ht="15.95" customHeight="1" x14ac:dyDescent="0.2">
      <c r="A54" s="112"/>
      <c r="B54" s="113" t="s">
        <v>858</v>
      </c>
      <c r="C54" s="114"/>
      <c r="D54" s="114"/>
      <c r="E54" s="114"/>
      <c r="F54" s="114"/>
      <c r="G54" s="114"/>
      <c r="H54" s="114"/>
      <c r="I54" s="114"/>
      <c r="J54" s="114"/>
    </row>
    <row r="55" spans="1:10" ht="15.95" customHeight="1" x14ac:dyDescent="0.2">
      <c r="A55" s="112">
        <v>44561</v>
      </c>
      <c r="B55" s="113" t="s">
        <v>859</v>
      </c>
      <c r="C55" s="114">
        <v>51317.171914477498</v>
      </c>
      <c r="D55" s="114">
        <v>60218.792011799997</v>
      </c>
      <c r="E55" s="114">
        <v>0</v>
      </c>
      <c r="F55" s="114">
        <v>0</v>
      </c>
      <c r="G55" s="114">
        <v>8731.7248417110004</v>
      </c>
      <c r="H55" s="114">
        <v>169.8952556115</v>
      </c>
      <c r="I55" s="114">
        <v>0</v>
      </c>
      <c r="J55" s="114">
        <v>8901.6200973225004</v>
      </c>
    </row>
    <row r="56" spans="1:10" ht="15.95" customHeight="1" x14ac:dyDescent="0.2">
      <c r="A56" s="112"/>
      <c r="B56" s="113" t="s">
        <v>860</v>
      </c>
      <c r="C56" s="114">
        <v>51317.171914477498</v>
      </c>
      <c r="D56" s="114">
        <v>60218.792011799997</v>
      </c>
      <c r="E56" s="114">
        <v>0</v>
      </c>
      <c r="F56" s="114">
        <v>0</v>
      </c>
      <c r="G56" s="114">
        <v>8731.7248417110004</v>
      </c>
      <c r="H56" s="114">
        <v>169.8952556115</v>
      </c>
      <c r="I56" s="114"/>
      <c r="J56" s="114">
        <v>8901.6200973225004</v>
      </c>
    </row>
    <row r="57" spans="1:10" ht="15.95" customHeight="1" x14ac:dyDescent="0.2">
      <c r="A57" s="112">
        <v>44561</v>
      </c>
      <c r="B57" s="113" t="s">
        <v>861</v>
      </c>
      <c r="C57" s="114">
        <v>709070.53156169993</v>
      </c>
      <c r="D57" s="114">
        <v>703312.80365000002</v>
      </c>
      <c r="E57" s="114">
        <v>4795.3401006130998</v>
      </c>
      <c r="F57" s="114">
        <v>0</v>
      </c>
      <c r="G57" s="114">
        <v>0</v>
      </c>
      <c r="H57" s="114">
        <v>0</v>
      </c>
      <c r="I57" s="114">
        <v>0</v>
      </c>
      <c r="J57" s="114">
        <v>4795.3401006130998</v>
      </c>
    </row>
    <row r="58" spans="1:10" ht="15.95" customHeight="1" x14ac:dyDescent="0.2">
      <c r="A58" s="112">
        <v>44561</v>
      </c>
      <c r="B58" s="113" t="s">
        <v>862</v>
      </c>
      <c r="C58" s="114">
        <v>816783.66706739995</v>
      </c>
      <c r="D58" s="114">
        <v>819109.76399999997</v>
      </c>
      <c r="E58" s="114">
        <v>3211.5416481606999</v>
      </c>
      <c r="F58" s="114">
        <v>0</v>
      </c>
      <c r="G58" s="114">
        <v>0</v>
      </c>
      <c r="H58" s="114">
        <v>0</v>
      </c>
      <c r="I58" s="114">
        <v>0</v>
      </c>
      <c r="J58" s="114">
        <v>3211.5416481606999</v>
      </c>
    </row>
    <row r="59" spans="1:10" ht="15.95" customHeight="1" x14ac:dyDescent="0.2">
      <c r="A59" s="112">
        <v>44561</v>
      </c>
      <c r="B59" s="113" t="s">
        <v>863</v>
      </c>
      <c r="C59" s="114">
        <v>231567.2479033389</v>
      </c>
      <c r="D59" s="114">
        <v>286634.8922232</v>
      </c>
      <c r="E59" s="114">
        <v>9953.9421352622994</v>
      </c>
      <c r="F59" s="114">
        <v>0</v>
      </c>
      <c r="G59" s="114">
        <v>0</v>
      </c>
      <c r="H59" s="114">
        <v>0</v>
      </c>
      <c r="I59" s="114">
        <v>0</v>
      </c>
      <c r="J59" s="114">
        <v>9953.9421352622994</v>
      </c>
    </row>
    <row r="60" spans="1:10" ht="15.95" customHeight="1" x14ac:dyDescent="0.2">
      <c r="A60" s="112">
        <v>44561</v>
      </c>
      <c r="B60" s="113" t="s">
        <v>864</v>
      </c>
      <c r="C60" s="114">
        <v>1160.9238408488</v>
      </c>
      <c r="D60" s="114">
        <v>1488</v>
      </c>
      <c r="E60" s="114">
        <v>80.217358821700003</v>
      </c>
      <c r="F60" s="114">
        <v>0</v>
      </c>
      <c r="G60" s="114">
        <v>0</v>
      </c>
      <c r="H60" s="114">
        <v>0</v>
      </c>
      <c r="I60" s="114">
        <v>0</v>
      </c>
      <c r="J60" s="114">
        <v>80.217358821700003</v>
      </c>
    </row>
    <row r="61" spans="1:10" ht="15.95" customHeight="1" x14ac:dyDescent="0.2">
      <c r="A61" s="112">
        <v>44561</v>
      </c>
      <c r="B61" s="113" t="s">
        <v>865</v>
      </c>
      <c r="C61" s="114">
        <v>882635.99136831565</v>
      </c>
      <c r="D61" s="114">
        <v>1122010.69056</v>
      </c>
      <c r="E61" s="114">
        <v>71669.141391172801</v>
      </c>
      <c r="F61" s="114">
        <v>0</v>
      </c>
      <c r="G61" s="114">
        <v>0</v>
      </c>
      <c r="H61" s="114">
        <v>0</v>
      </c>
      <c r="I61" s="114">
        <v>0</v>
      </c>
      <c r="J61" s="114">
        <v>71669.141391172801</v>
      </c>
    </row>
    <row r="62" spans="1:10" ht="15.95" customHeight="1" x14ac:dyDescent="0.2">
      <c r="A62" s="112">
        <v>44561</v>
      </c>
      <c r="B62" s="113" t="s">
        <v>866</v>
      </c>
      <c r="C62" s="114">
        <v>558639.65740306606</v>
      </c>
      <c r="D62" s="114">
        <v>559999.64159999997</v>
      </c>
      <c r="E62" s="114">
        <v>-3354.1121660536</v>
      </c>
      <c r="F62" s="114">
        <v>0</v>
      </c>
      <c r="G62" s="114">
        <v>0</v>
      </c>
      <c r="H62" s="114">
        <v>0</v>
      </c>
      <c r="I62" s="114">
        <v>0</v>
      </c>
      <c r="J62" s="114">
        <v>-3354.1121660536</v>
      </c>
    </row>
    <row r="63" spans="1:10" ht="15.95" customHeight="1" x14ac:dyDescent="0.2">
      <c r="A63" s="112">
        <v>44561</v>
      </c>
      <c r="B63" s="113" t="s">
        <v>867</v>
      </c>
      <c r="C63" s="114">
        <v>174836.02</v>
      </c>
      <c r="D63" s="114">
        <v>175860</v>
      </c>
      <c r="E63" s="114">
        <v>-350.19660894740002</v>
      </c>
      <c r="F63" s="114">
        <v>0</v>
      </c>
      <c r="G63" s="114">
        <v>0</v>
      </c>
      <c r="H63" s="114">
        <v>0</v>
      </c>
      <c r="I63" s="114">
        <v>0</v>
      </c>
      <c r="J63" s="114">
        <v>-350.19660894740002</v>
      </c>
    </row>
    <row r="64" spans="1:10" ht="15.95" customHeight="1" x14ac:dyDescent="0.2">
      <c r="A64" s="112">
        <v>44561</v>
      </c>
      <c r="B64" s="113" t="s">
        <v>868</v>
      </c>
      <c r="C64" s="114">
        <v>701749.87057859998</v>
      </c>
      <c r="D64" s="114">
        <v>704457.6</v>
      </c>
      <c r="E64" s="114">
        <v>3789.2166448144999</v>
      </c>
      <c r="F64" s="114">
        <v>0</v>
      </c>
      <c r="G64" s="114">
        <v>0</v>
      </c>
      <c r="H64" s="114">
        <v>0</v>
      </c>
      <c r="I64" s="114">
        <v>0</v>
      </c>
      <c r="J64" s="114">
        <v>3789.2166448144999</v>
      </c>
    </row>
    <row r="65" spans="1:10" ht="15.95" customHeight="1" x14ac:dyDescent="0.2">
      <c r="A65" s="112"/>
      <c r="B65" s="113" t="s">
        <v>748</v>
      </c>
      <c r="C65" s="114">
        <v>4076443.9097232698</v>
      </c>
      <c r="D65" s="114">
        <v>4372873.3920331998</v>
      </c>
      <c r="E65" s="114">
        <v>89795.090503844098</v>
      </c>
      <c r="F65" s="114">
        <v>0</v>
      </c>
      <c r="G65" s="114">
        <v>0</v>
      </c>
      <c r="H65" s="114">
        <v>0</v>
      </c>
      <c r="I65" s="114"/>
      <c r="J65" s="114">
        <v>89795.090503844098</v>
      </c>
    </row>
    <row r="66" spans="1:10" ht="15.95" customHeight="1" x14ac:dyDescent="0.2">
      <c r="A66" s="112"/>
      <c r="B66" s="113" t="s">
        <v>869</v>
      </c>
      <c r="C66" s="114"/>
      <c r="D66" s="114"/>
      <c r="E66" s="114"/>
      <c r="F66" s="114"/>
      <c r="G66" s="114"/>
      <c r="H66" s="114"/>
      <c r="I66" s="114"/>
      <c r="J66" s="114"/>
    </row>
    <row r="67" spans="1:10" ht="15.95" customHeight="1" x14ac:dyDescent="0.2">
      <c r="A67" s="112"/>
      <c r="B67" s="113" t="s">
        <v>870</v>
      </c>
      <c r="C67" s="114"/>
      <c r="D67" s="114"/>
      <c r="E67" s="114"/>
      <c r="F67" s="114"/>
      <c r="G67" s="114"/>
      <c r="H67" s="114"/>
      <c r="I67" s="114"/>
      <c r="J67" s="114"/>
    </row>
    <row r="68" spans="1:10" ht="15.95" customHeight="1" x14ac:dyDescent="0.2">
      <c r="A68" s="112"/>
      <c r="B68" s="113" t="s">
        <v>871</v>
      </c>
      <c r="C68" s="114"/>
      <c r="D68" s="114"/>
      <c r="E68" s="114"/>
      <c r="F68" s="114"/>
      <c r="G68" s="114"/>
      <c r="H68" s="114"/>
      <c r="I68" s="114"/>
      <c r="J68" s="114"/>
    </row>
    <row r="69" spans="1:10" ht="15.95" customHeight="1" x14ac:dyDescent="0.2">
      <c r="A69" s="112"/>
      <c r="B69" s="115" t="s">
        <v>872</v>
      </c>
      <c r="C69" s="116">
        <v>41608144.396050081</v>
      </c>
      <c r="D69" s="116">
        <v>46711235.67733787</v>
      </c>
      <c r="E69" s="116">
        <v>89795.090503844098</v>
      </c>
      <c r="F69" s="116">
        <v>0</v>
      </c>
      <c r="G69" s="116">
        <v>4581058.9552369397</v>
      </c>
      <c r="H69" s="116">
        <v>225602.84374092129</v>
      </c>
      <c r="I69" s="116">
        <v>0</v>
      </c>
      <c r="J69" s="116">
        <v>4896456.8894817056</v>
      </c>
    </row>
    <row r="70" spans="1:10" x14ac:dyDescent="0.2">
      <c r="C70" s="14"/>
      <c r="D70" s="14"/>
      <c r="E70" s="14"/>
      <c r="F70" s="14"/>
      <c r="G70" s="14"/>
      <c r="H70" s="14"/>
      <c r="I70" s="14"/>
      <c r="J70" s="14"/>
    </row>
    <row r="72" spans="1:10" ht="34.5" customHeight="1" x14ac:dyDescent="0.2">
      <c r="A72" s="14" t="s">
        <v>160</v>
      </c>
      <c r="D72" s="1" t="s">
        <v>228</v>
      </c>
      <c r="F72" s="1" t="s">
        <v>162</v>
      </c>
      <c r="H72" s="141" t="s">
        <v>163</v>
      </c>
      <c r="I72" s="141"/>
      <c r="J72" s="141"/>
    </row>
    <row r="73" spans="1:10" ht="27" customHeight="1" x14ac:dyDescent="0.2">
      <c r="A73" s="14" t="s">
        <v>899</v>
      </c>
      <c r="D73" s="36" t="s">
        <v>164</v>
      </c>
      <c r="H73" s="143" t="s">
        <v>165</v>
      </c>
      <c r="I73" s="143"/>
      <c r="J73" s="143"/>
    </row>
  </sheetData>
  <mergeCells count="4">
    <mergeCell ref="A11:J11"/>
    <mergeCell ref="H73:J73"/>
    <mergeCell ref="A10:J10"/>
    <mergeCell ref="H72:J7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19" zoomScaleNormal="100" zoomScaleSheetLayoutView="100" workbookViewId="0">
      <selection activeCell="H39" sqref="H39"/>
    </sheetView>
  </sheetViews>
  <sheetFormatPr defaultColWidth="8" defaultRowHeight="12.75" customHeight="1" x14ac:dyDescent="0.2"/>
  <cols>
    <col min="1" max="1" width="6" style="37" hidden="1" customWidth="1"/>
    <col min="2" max="2" width="7.5703125" style="37" customWidth="1"/>
    <col min="3" max="3" width="9.140625" style="37" customWidth="1"/>
    <col min="4" max="4" width="18.7109375" style="37" customWidth="1"/>
    <col min="5" max="7" width="9.140625" style="37" customWidth="1"/>
    <col min="8" max="8" width="14.42578125" style="37" bestFit="1" customWidth="1"/>
    <col min="9" max="9" width="9.140625" style="37" customWidth="1"/>
    <col min="10" max="10" width="13.85546875" style="37" customWidth="1"/>
    <col min="11" max="11" width="10.85546875" style="37" customWidth="1"/>
    <col min="12" max="12" width="16.85546875" style="37" customWidth="1"/>
    <col min="13" max="13" width="10.28515625" style="37" customWidth="1"/>
    <col min="14" max="256" width="9.140625" style="37" customWidth="1"/>
  </cols>
  <sheetData>
    <row r="1" spans="2:12" x14ac:dyDescent="0.2">
      <c r="B1" s="2" t="str">
        <f>'2'!A1</f>
        <v>Naziv investicionog fonda: OAIF Future fund</v>
      </c>
    </row>
    <row r="2" spans="2:12" x14ac:dyDescent="0.2">
      <c r="B2" s="2" t="str">
        <f>'2'!A2</f>
        <v xml:space="preserve">Registarski broj investicionog fonda: </v>
      </c>
    </row>
    <row r="3" spans="2:12" x14ac:dyDescent="0.2">
      <c r="B3" s="2" t="str">
        <f>'2'!A3</f>
        <v>Naziv društva za upravljanje investicionim fondom: Društvo za upravljanje investicionim fondovima Kristal invest A.D. Banja Luka</v>
      </c>
    </row>
    <row r="4" spans="2:12" x14ac:dyDescent="0.2">
      <c r="B4" s="2" t="str">
        <f>'2'!A4</f>
        <v>Matični broj društva za upravljanje investicionim fondom: 01935615</v>
      </c>
    </row>
    <row r="5" spans="2:12" x14ac:dyDescent="0.2">
      <c r="B5" s="2" t="str">
        <f>'2'!A5</f>
        <v>JIB društva za upravljanje investicionim fondom: 4400819920004</v>
      </c>
    </row>
    <row r="6" spans="2:12" x14ac:dyDescent="0.2">
      <c r="B6" s="2" t="str">
        <f>'2'!A6</f>
        <v>JIB otvorenog investicionog fonda:</v>
      </c>
    </row>
    <row r="9" spans="2:12" x14ac:dyDescent="0.2">
      <c r="B9" s="203" t="s">
        <v>873</v>
      </c>
      <c r="C9" s="203"/>
      <c r="D9" s="203"/>
      <c r="E9" s="203"/>
      <c r="F9" s="203"/>
      <c r="G9" s="203"/>
      <c r="H9" s="203"/>
      <c r="I9" s="203"/>
      <c r="J9" s="203"/>
      <c r="K9" s="203"/>
      <c r="L9" s="203"/>
    </row>
    <row r="10" spans="2:12" x14ac:dyDescent="0.2">
      <c r="B10" s="203" t="s">
        <v>874</v>
      </c>
      <c r="C10" s="203"/>
      <c r="D10" s="203"/>
      <c r="E10" s="203"/>
      <c r="F10" s="203"/>
      <c r="G10" s="203"/>
      <c r="H10" s="203"/>
      <c r="I10" s="203"/>
      <c r="J10" s="203"/>
      <c r="K10" s="203"/>
      <c r="L10" s="203"/>
    </row>
    <row r="12" spans="2:12" x14ac:dyDescent="0.2">
      <c r="B12" s="201" t="s">
        <v>875</v>
      </c>
      <c r="C12" s="201"/>
      <c r="D12" s="201"/>
      <c r="E12" s="201"/>
      <c r="F12" s="201"/>
      <c r="G12" s="201"/>
      <c r="H12" s="201"/>
      <c r="I12" s="201"/>
      <c r="J12" s="201"/>
      <c r="K12" s="201"/>
      <c r="L12" s="201"/>
    </row>
    <row r="14" spans="2:12" ht="40.5" customHeight="1" x14ac:dyDescent="0.2">
      <c r="B14" s="117" t="s">
        <v>876</v>
      </c>
      <c r="C14" s="199" t="s">
        <v>877</v>
      </c>
      <c r="D14" s="200"/>
      <c r="E14" s="199" t="s">
        <v>350</v>
      </c>
      <c r="F14" s="200"/>
      <c r="G14" s="199" t="s">
        <v>878</v>
      </c>
      <c r="H14" s="200"/>
      <c r="I14" s="199" t="s">
        <v>879</v>
      </c>
      <c r="J14" s="200"/>
      <c r="K14" s="199" t="s">
        <v>880</v>
      </c>
      <c r="L14" s="200"/>
    </row>
    <row r="15" spans="2:12" ht="10.5" customHeight="1" x14ac:dyDescent="0.2">
      <c r="B15" s="118">
        <v>1</v>
      </c>
      <c r="C15" s="192">
        <v>2</v>
      </c>
      <c r="D15" s="193"/>
      <c r="E15" s="192">
        <v>3</v>
      </c>
      <c r="F15" s="193"/>
      <c r="G15" s="192">
        <v>4</v>
      </c>
      <c r="H15" s="193"/>
      <c r="I15" s="192">
        <v>5</v>
      </c>
      <c r="J15" s="193"/>
      <c r="K15" s="192">
        <v>6</v>
      </c>
      <c r="L15" s="193"/>
    </row>
    <row r="16" spans="2:12" x14ac:dyDescent="0.2">
      <c r="B16" s="118" t="s">
        <v>232</v>
      </c>
      <c r="C16" s="194"/>
      <c r="D16" s="196"/>
      <c r="E16" s="204"/>
      <c r="F16" s="205"/>
      <c r="G16" s="187"/>
      <c r="H16" s="188"/>
      <c r="I16" s="187"/>
      <c r="J16" s="188"/>
      <c r="K16" s="187"/>
      <c r="L16" s="188"/>
    </row>
    <row r="17" spans="2:12" x14ac:dyDescent="0.2">
      <c r="B17" s="119"/>
      <c r="C17" s="194" t="s">
        <v>752</v>
      </c>
      <c r="D17" s="196"/>
      <c r="E17" s="204"/>
      <c r="F17" s="205"/>
      <c r="G17" s="187"/>
      <c r="H17" s="188"/>
      <c r="I17" s="187"/>
      <c r="J17" s="188"/>
      <c r="K17" s="187"/>
      <c r="L17" s="188"/>
    </row>
    <row r="18" spans="2:12" x14ac:dyDescent="0.2">
      <c r="C18" s="43"/>
      <c r="D18" s="43"/>
      <c r="E18" s="43"/>
      <c r="F18" s="43"/>
      <c r="G18" s="43"/>
      <c r="H18" s="43"/>
      <c r="I18" s="43"/>
      <c r="J18" s="43"/>
      <c r="K18" s="43"/>
      <c r="L18" s="43"/>
    </row>
    <row r="19" spans="2:12" x14ac:dyDescent="0.2">
      <c r="B19" s="201" t="s">
        <v>881</v>
      </c>
      <c r="C19" s="201"/>
      <c r="D19" s="201"/>
      <c r="E19" s="201"/>
      <c r="F19" s="201"/>
      <c r="G19" s="201"/>
      <c r="H19" s="201"/>
      <c r="I19" s="201"/>
      <c r="J19" s="201"/>
      <c r="K19" s="201"/>
      <c r="L19" s="201"/>
    </row>
    <row r="20" spans="2:12" x14ac:dyDescent="0.2"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</row>
    <row r="21" spans="2:12" x14ac:dyDescent="0.2">
      <c r="B21" s="194" t="s">
        <v>882</v>
      </c>
      <c r="C21" s="195"/>
      <c r="D21" s="195"/>
      <c r="E21" s="195"/>
      <c r="F21" s="195"/>
      <c r="G21" s="195"/>
      <c r="H21" s="195"/>
      <c r="I21" s="195"/>
      <c r="J21" s="196"/>
    </row>
    <row r="22" spans="2:12" ht="27.75" customHeight="1" x14ac:dyDescent="0.2">
      <c r="B22" s="117" t="s">
        <v>876</v>
      </c>
      <c r="C22" s="199" t="s">
        <v>877</v>
      </c>
      <c r="D22" s="200"/>
      <c r="E22" s="199" t="s">
        <v>883</v>
      </c>
      <c r="F22" s="200"/>
      <c r="G22" s="199" t="s">
        <v>884</v>
      </c>
      <c r="H22" s="200"/>
      <c r="I22" s="199" t="s">
        <v>885</v>
      </c>
      <c r="J22" s="200"/>
    </row>
    <row r="23" spans="2:12" ht="10.5" customHeight="1" x14ac:dyDescent="0.2">
      <c r="B23" s="118">
        <v>1</v>
      </c>
      <c r="C23" s="192">
        <v>2</v>
      </c>
      <c r="D23" s="193"/>
      <c r="E23" s="192">
        <v>3</v>
      </c>
      <c r="F23" s="193"/>
      <c r="G23" s="192">
        <v>4</v>
      </c>
      <c r="H23" s="193"/>
      <c r="I23" s="192">
        <v>5</v>
      </c>
      <c r="J23" s="193"/>
    </row>
    <row r="24" spans="2:12" x14ac:dyDescent="0.2">
      <c r="B24" s="118" t="s">
        <v>232</v>
      </c>
      <c r="C24" s="194"/>
      <c r="D24" s="196"/>
      <c r="E24" s="204"/>
      <c r="F24" s="205"/>
      <c r="G24" s="194"/>
      <c r="H24" s="196"/>
      <c r="I24" s="187"/>
      <c r="J24" s="188"/>
    </row>
    <row r="25" spans="2:12" x14ac:dyDescent="0.2">
      <c r="B25" s="118"/>
      <c r="C25" s="197" t="s">
        <v>886</v>
      </c>
      <c r="D25" s="198"/>
      <c r="E25" s="204"/>
      <c r="F25" s="205"/>
      <c r="G25" s="194"/>
      <c r="H25" s="196"/>
      <c r="I25" s="187"/>
      <c r="J25" s="188"/>
    </row>
    <row r="26" spans="2:12" x14ac:dyDescent="0.2">
      <c r="B26" s="194" t="s">
        <v>887</v>
      </c>
      <c r="C26" s="195"/>
      <c r="D26" s="195"/>
      <c r="E26" s="195"/>
      <c r="F26" s="195"/>
      <c r="G26" s="195"/>
      <c r="H26" s="195"/>
      <c r="I26" s="195"/>
      <c r="J26" s="196"/>
    </row>
    <row r="27" spans="2:12" ht="24.75" customHeight="1" x14ac:dyDescent="0.2">
      <c r="B27" s="117" t="s">
        <v>876</v>
      </c>
      <c r="C27" s="199" t="s">
        <v>877</v>
      </c>
      <c r="D27" s="200"/>
      <c r="E27" s="199" t="s">
        <v>888</v>
      </c>
      <c r="F27" s="200"/>
      <c r="G27" s="199" t="s">
        <v>889</v>
      </c>
      <c r="H27" s="200"/>
      <c r="I27" s="199" t="s">
        <v>890</v>
      </c>
      <c r="J27" s="200"/>
    </row>
    <row r="28" spans="2:12" x14ac:dyDescent="0.2">
      <c r="B28" s="118" t="s">
        <v>232</v>
      </c>
      <c r="C28" s="194"/>
      <c r="D28" s="196"/>
      <c r="E28" s="187"/>
      <c r="F28" s="188"/>
      <c r="G28" s="192"/>
      <c r="H28" s="193"/>
      <c r="I28" s="187"/>
      <c r="J28" s="188"/>
    </row>
    <row r="29" spans="2:12" x14ac:dyDescent="0.2">
      <c r="B29" s="118"/>
      <c r="C29" s="197" t="s">
        <v>891</v>
      </c>
      <c r="D29" s="198"/>
      <c r="E29" s="187"/>
      <c r="F29" s="188"/>
      <c r="G29" s="192"/>
      <c r="H29" s="193"/>
      <c r="I29" s="187"/>
      <c r="J29" s="188"/>
    </row>
    <row r="30" spans="2:12" x14ac:dyDescent="0.2">
      <c r="B30" s="194" t="s">
        <v>892</v>
      </c>
      <c r="C30" s="195"/>
      <c r="D30" s="196"/>
      <c r="E30" s="187"/>
      <c r="F30" s="188"/>
      <c r="G30" s="192"/>
      <c r="H30" s="193"/>
      <c r="I30" s="187"/>
      <c r="J30" s="188"/>
    </row>
    <row r="31" spans="2:12" ht="27" customHeight="1" x14ac:dyDescent="0.2"/>
    <row r="32" spans="2:12" x14ac:dyDescent="0.2">
      <c r="B32" s="201" t="s">
        <v>893</v>
      </c>
      <c r="C32" s="201"/>
      <c r="D32" s="201"/>
      <c r="E32" s="201"/>
      <c r="F32" s="201"/>
      <c r="G32" s="201"/>
      <c r="H32" s="201"/>
      <c r="I32" s="201"/>
      <c r="J32" s="201"/>
      <c r="K32" s="201"/>
    </row>
    <row r="34" spans="2:12" ht="21" customHeight="1" x14ac:dyDescent="0.2">
      <c r="B34" s="209" t="s">
        <v>894</v>
      </c>
      <c r="C34" s="210"/>
      <c r="D34" s="210"/>
      <c r="E34" s="211"/>
      <c r="F34" s="209" t="s">
        <v>895</v>
      </c>
      <c r="G34" s="210"/>
      <c r="H34" s="211"/>
      <c r="I34" s="209" t="s">
        <v>896</v>
      </c>
      <c r="J34" s="210"/>
      <c r="K34" s="211"/>
    </row>
    <row r="35" spans="2:12" x14ac:dyDescent="0.2">
      <c r="B35" s="206"/>
      <c r="C35" s="207"/>
      <c r="D35" s="207"/>
      <c r="E35" s="208"/>
      <c r="F35" s="189"/>
      <c r="G35" s="190"/>
      <c r="H35" s="191"/>
      <c r="I35" s="194"/>
      <c r="J35" s="195"/>
      <c r="K35" s="196"/>
    </row>
    <row r="36" spans="2:12" x14ac:dyDescent="0.2">
      <c r="B36" s="194" t="s">
        <v>897</v>
      </c>
      <c r="C36" s="195"/>
      <c r="D36" s="195"/>
      <c r="E36" s="196"/>
      <c r="F36" s="189">
        <v>1934293.98</v>
      </c>
      <c r="G36" s="190"/>
      <c r="H36" s="191"/>
      <c r="I36" s="192" t="s">
        <v>898</v>
      </c>
      <c r="J36" s="202"/>
      <c r="K36" s="193"/>
    </row>
    <row r="37" spans="2:12" x14ac:dyDescent="0.2">
      <c r="B37" s="87"/>
      <c r="C37" s="87"/>
      <c r="D37" s="87" t="s">
        <v>752</v>
      </c>
      <c r="E37" s="87"/>
      <c r="F37" s="87"/>
      <c r="G37" s="87"/>
      <c r="H37" s="140">
        <f>SUM(F35:F36)</f>
        <v>1934293.98</v>
      </c>
      <c r="I37" s="87"/>
      <c r="J37" s="87"/>
      <c r="K37" s="87"/>
      <c r="L37" s="87"/>
    </row>
    <row r="38" spans="2:12" x14ac:dyDescent="0.2"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</row>
    <row r="39" spans="2:12" ht="31.5" customHeight="1" x14ac:dyDescent="0.2">
      <c r="B39" s="87" t="s">
        <v>160</v>
      </c>
      <c r="C39" s="87"/>
      <c r="D39" s="87"/>
      <c r="E39" s="87"/>
      <c r="F39" s="203" t="s">
        <v>228</v>
      </c>
      <c r="G39" s="203"/>
      <c r="H39" s="87"/>
      <c r="I39" s="87" t="s">
        <v>162</v>
      </c>
      <c r="J39" s="171" t="s">
        <v>163</v>
      </c>
      <c r="K39" s="171"/>
      <c r="L39" s="171"/>
    </row>
    <row r="40" spans="2:12" ht="36" customHeight="1" x14ac:dyDescent="0.2">
      <c r="B40" s="87" t="s">
        <v>899</v>
      </c>
      <c r="C40" s="87"/>
      <c r="D40" s="87"/>
      <c r="E40" s="87"/>
      <c r="F40" s="176" t="s">
        <v>164</v>
      </c>
      <c r="G40" s="176"/>
      <c r="H40" s="87"/>
      <c r="I40" s="87"/>
      <c r="J40" s="176" t="s">
        <v>165</v>
      </c>
      <c r="K40" s="176"/>
      <c r="L40" s="176"/>
    </row>
    <row r="41" spans="2:12" x14ac:dyDescent="0.2"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</row>
    <row r="42" spans="2:12" x14ac:dyDescent="0.2"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</row>
    <row r="43" spans="2:12" x14ac:dyDescent="0.2"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</row>
    <row r="44" spans="2:12" x14ac:dyDescent="0.2"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</row>
    <row r="45" spans="2:12" x14ac:dyDescent="0.2">
      <c r="B45" s="87"/>
      <c r="C45" s="87"/>
      <c r="D45" s="87"/>
      <c r="E45" s="87"/>
      <c r="F45" s="120"/>
      <c r="G45" s="120"/>
      <c r="H45" s="120"/>
      <c r="I45" s="43"/>
      <c r="J45" s="43"/>
      <c r="K45" s="43"/>
    </row>
    <row r="46" spans="2:12" x14ac:dyDescent="0.2">
      <c r="C46" s="121"/>
    </row>
    <row r="48" spans="2:12" x14ac:dyDescent="0.2">
      <c r="C48" s="150"/>
      <c r="D48" s="150"/>
      <c r="E48" s="150"/>
      <c r="F48" s="150"/>
    </row>
    <row r="49" spans="3:6" x14ac:dyDescent="0.2">
      <c r="C49" s="150"/>
      <c r="D49" s="150"/>
      <c r="E49" s="150"/>
      <c r="F49" s="150"/>
    </row>
    <row r="50" spans="3:6" x14ac:dyDescent="0.2">
      <c r="C50" s="150"/>
      <c r="D50" s="150"/>
      <c r="E50" s="150"/>
      <c r="F50" s="150"/>
    </row>
    <row r="82" spans="10:12" x14ac:dyDescent="0.2">
      <c r="J82" s="122"/>
      <c r="K82" s="122"/>
    </row>
    <row r="83" spans="10:12" x14ac:dyDescent="0.2">
      <c r="J83" s="122"/>
      <c r="K83" s="122"/>
    </row>
    <row r="84" spans="10:12" x14ac:dyDescent="0.2">
      <c r="L84" s="122"/>
    </row>
    <row r="85" spans="10:12" x14ac:dyDescent="0.2">
      <c r="L85" s="122"/>
    </row>
    <row r="86" spans="10:12" ht="21.75" customHeight="1" x14ac:dyDescent="0.2"/>
  </sheetData>
  <mergeCells count="73">
    <mergeCell ref="B10:L10"/>
    <mergeCell ref="E15:F15"/>
    <mergeCell ref="I30:J30"/>
    <mergeCell ref="I28:J28"/>
    <mergeCell ref="E25:F25"/>
    <mergeCell ref="G30:H30"/>
    <mergeCell ref="G23:H23"/>
    <mergeCell ref="I15:J15"/>
    <mergeCell ref="I22:J22"/>
    <mergeCell ref="E16:F16"/>
    <mergeCell ref="I27:J27"/>
    <mergeCell ref="C24:D24"/>
    <mergeCell ref="G14:H14"/>
    <mergeCell ref="G15:H15"/>
    <mergeCell ref="E14:F14"/>
    <mergeCell ref="K14:L14"/>
    <mergeCell ref="B35:E35"/>
    <mergeCell ref="G28:H28"/>
    <mergeCell ref="C23:D23"/>
    <mergeCell ref="C29:D29"/>
    <mergeCell ref="B19:L19"/>
    <mergeCell ref="B34:E34"/>
    <mergeCell ref="B32:K32"/>
    <mergeCell ref="F34:H34"/>
    <mergeCell ref="I34:K34"/>
    <mergeCell ref="G16:H16"/>
    <mergeCell ref="C16:D16"/>
    <mergeCell ref="B9:L9"/>
    <mergeCell ref="C28:D28"/>
    <mergeCell ref="C15:D15"/>
    <mergeCell ref="C22:D22"/>
    <mergeCell ref="G17:H17"/>
    <mergeCell ref="B21:J21"/>
    <mergeCell ref="E17:F17"/>
    <mergeCell ref="K15:L15"/>
    <mergeCell ref="E23:F23"/>
    <mergeCell ref="I24:J24"/>
    <mergeCell ref="G22:H22"/>
    <mergeCell ref="K17:L17"/>
    <mergeCell ref="C27:D27"/>
    <mergeCell ref="E27:F27"/>
    <mergeCell ref="B12:L12"/>
    <mergeCell ref="C14:D14"/>
    <mergeCell ref="J40:L40"/>
    <mergeCell ref="I14:J14"/>
    <mergeCell ref="B26:J26"/>
    <mergeCell ref="C17:D17"/>
    <mergeCell ref="I36:K36"/>
    <mergeCell ref="F39:G39"/>
    <mergeCell ref="E22:F22"/>
    <mergeCell ref="E24:F24"/>
    <mergeCell ref="E30:F30"/>
    <mergeCell ref="G29:H29"/>
    <mergeCell ref="G24:H24"/>
    <mergeCell ref="I17:J17"/>
    <mergeCell ref="G25:H25"/>
    <mergeCell ref="F40:G40"/>
    <mergeCell ref="J39:L39"/>
    <mergeCell ref="I16:J16"/>
    <mergeCell ref="C48:F50"/>
    <mergeCell ref="F35:H35"/>
    <mergeCell ref="E28:F28"/>
    <mergeCell ref="I23:J23"/>
    <mergeCell ref="I35:K35"/>
    <mergeCell ref="E29:F29"/>
    <mergeCell ref="I29:J29"/>
    <mergeCell ref="B30:D30"/>
    <mergeCell ref="B36:E36"/>
    <mergeCell ref="C25:D25"/>
    <mergeCell ref="K16:L16"/>
    <mergeCell ref="F36:H36"/>
    <mergeCell ref="G27:H27"/>
    <mergeCell ref="I25:J25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O89"/>
  <sheetViews>
    <sheetView tabSelected="1" view="pageBreakPreview" topLeftCell="A49" zoomScaleNormal="100" zoomScaleSheetLayoutView="100" workbookViewId="0">
      <selection activeCell="G63" sqref="G63"/>
    </sheetView>
  </sheetViews>
  <sheetFormatPr defaultColWidth="8" defaultRowHeight="12.75" customHeight="1" x14ac:dyDescent="0.2"/>
  <cols>
    <col min="1" max="1" width="17.85546875" style="1" customWidth="1"/>
    <col min="2" max="2" width="50.7109375" style="2" customWidth="1"/>
    <col min="3" max="3" width="5.5703125" style="2" customWidth="1"/>
    <col min="4" max="5" width="15.28515625" style="2" customWidth="1"/>
    <col min="6" max="249" width="9.140625" style="2" customWidth="1"/>
  </cols>
  <sheetData>
    <row r="1" spans="1:5" x14ac:dyDescent="0.2">
      <c r="A1" s="2" t="str">
        <f>'1'!A1</f>
        <v>Naziv investicionog fonda: OAIF Future fund</v>
      </c>
      <c r="C1" s="1"/>
    </row>
    <row r="2" spans="1:5" x14ac:dyDescent="0.2">
      <c r="A2" s="2" t="str">
        <f>'1'!A2</f>
        <v xml:space="preserve">Registarski broj investicionog fonda: </v>
      </c>
      <c r="C2" s="1"/>
    </row>
    <row r="3" spans="1:5" x14ac:dyDescent="0.2">
      <c r="A3" s="2" t="str">
        <f>'1'!A3</f>
        <v>Naziv društva za upravljanje investicionim fondom: Društvo za upravljanje investicionim fondovima Kristal invest A.D. Banja Luka</v>
      </c>
      <c r="C3" s="1"/>
    </row>
    <row r="4" spans="1:5" x14ac:dyDescent="0.2">
      <c r="A4" s="2" t="str">
        <f>'1'!A4</f>
        <v>Matični broj društva za upravljanje investicionim fondom: 01935615</v>
      </c>
      <c r="C4" s="1"/>
    </row>
    <row r="5" spans="1:5" x14ac:dyDescent="0.2">
      <c r="A5" s="2" t="str">
        <f>'1'!A5</f>
        <v>JIB društva za upravljanje investicionim fondom: 4400819920004</v>
      </c>
      <c r="C5" s="1"/>
    </row>
    <row r="6" spans="1:5" x14ac:dyDescent="0.2">
      <c r="A6" s="2" t="str">
        <f>'1'!A6</f>
        <v>JIB otvorenog investicionog fonda:</v>
      </c>
      <c r="C6" s="1"/>
    </row>
    <row r="8" spans="1:5" x14ac:dyDescent="0.2">
      <c r="B8" s="1" t="s">
        <v>166</v>
      </c>
      <c r="C8" s="18"/>
    </row>
    <row r="9" spans="1:5" x14ac:dyDescent="0.2">
      <c r="B9" s="1" t="s">
        <v>167</v>
      </c>
      <c r="C9" s="18"/>
    </row>
    <row r="10" spans="1:5" x14ac:dyDescent="0.2">
      <c r="B10" s="1" t="s">
        <v>168</v>
      </c>
      <c r="D10" s="2" t="s">
        <v>7</v>
      </c>
    </row>
    <row r="11" spans="1:5" ht="25.5" customHeight="1" x14ac:dyDescent="0.2">
      <c r="A11" s="4" t="s">
        <v>8</v>
      </c>
      <c r="B11" s="4" t="s">
        <v>9</v>
      </c>
      <c r="C11" s="4" t="s">
        <v>10</v>
      </c>
      <c r="D11" s="4" t="s">
        <v>11</v>
      </c>
      <c r="E11" s="4" t="s">
        <v>169</v>
      </c>
    </row>
    <row r="12" spans="1:5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</row>
    <row r="13" spans="1:5" x14ac:dyDescent="0.2">
      <c r="A13" s="5"/>
      <c r="B13" s="6" t="s">
        <v>170</v>
      </c>
      <c r="C13" s="5">
        <v>201</v>
      </c>
      <c r="D13" s="7"/>
      <c r="E13" s="7"/>
    </row>
    <row r="14" spans="1:5" x14ac:dyDescent="0.2">
      <c r="A14" s="5"/>
      <c r="B14" s="6" t="s">
        <v>171</v>
      </c>
      <c r="C14" s="5">
        <v>202</v>
      </c>
      <c r="D14" s="19">
        <f>D15+D16+D17+D18</f>
        <v>2834611</v>
      </c>
      <c r="E14" s="19">
        <v>2583375</v>
      </c>
    </row>
    <row r="15" spans="1:5" x14ac:dyDescent="0.2">
      <c r="A15" s="9">
        <v>700</v>
      </c>
      <c r="B15" s="12" t="s">
        <v>172</v>
      </c>
      <c r="C15" s="9">
        <v>203</v>
      </c>
      <c r="D15" s="7">
        <v>2492684</v>
      </c>
      <c r="E15" s="20">
        <v>2314925</v>
      </c>
    </row>
    <row r="16" spans="1:5" x14ac:dyDescent="0.2">
      <c r="A16" s="9">
        <v>701</v>
      </c>
      <c r="B16" s="12" t="s">
        <v>173</v>
      </c>
      <c r="C16" s="9">
        <v>204</v>
      </c>
      <c r="D16" s="7">
        <v>130631</v>
      </c>
      <c r="E16" s="20">
        <v>170025</v>
      </c>
    </row>
    <row r="17" spans="1:5" ht="25.5" customHeight="1" x14ac:dyDescent="0.2">
      <c r="A17" s="9">
        <v>702</v>
      </c>
      <c r="B17" s="12" t="s">
        <v>174</v>
      </c>
      <c r="C17" s="9">
        <v>205</v>
      </c>
      <c r="D17" s="7">
        <v>56373</v>
      </c>
      <c r="E17" s="20">
        <v>98425</v>
      </c>
    </row>
    <row r="18" spans="1:5" x14ac:dyDescent="0.2">
      <c r="A18" s="9">
        <v>709</v>
      </c>
      <c r="B18" s="12" t="s">
        <v>175</v>
      </c>
      <c r="C18" s="9">
        <v>206</v>
      </c>
      <c r="D18" s="7">
        <v>154923</v>
      </c>
      <c r="E18" s="20">
        <v>0</v>
      </c>
    </row>
    <row r="19" spans="1:5" x14ac:dyDescent="0.2">
      <c r="A19" s="9"/>
      <c r="B19" s="12" t="s">
        <v>176</v>
      </c>
      <c r="C19" s="9">
        <v>207</v>
      </c>
      <c r="D19" s="20">
        <f>D20+D21</f>
        <v>3583545</v>
      </c>
      <c r="E19" s="20">
        <v>8792251</v>
      </c>
    </row>
    <row r="20" spans="1:5" ht="25.5" customHeight="1" x14ac:dyDescent="0.2">
      <c r="A20" s="9">
        <v>710</v>
      </c>
      <c r="B20" s="12" t="s">
        <v>177</v>
      </c>
      <c r="C20" s="9">
        <v>208</v>
      </c>
      <c r="D20" s="7">
        <v>3541509</v>
      </c>
      <c r="E20" s="20">
        <v>8734965</v>
      </c>
    </row>
    <row r="21" spans="1:5" x14ac:dyDescent="0.2">
      <c r="A21" s="9">
        <v>711</v>
      </c>
      <c r="B21" s="12" t="s">
        <v>178</v>
      </c>
      <c r="C21" s="9">
        <v>209</v>
      </c>
      <c r="D21" s="7">
        <v>42036</v>
      </c>
      <c r="E21" s="20">
        <v>57286</v>
      </c>
    </row>
    <row r="22" spans="1:5" x14ac:dyDescent="0.2">
      <c r="A22" s="9">
        <v>719</v>
      </c>
      <c r="B22" s="12" t="s">
        <v>179</v>
      </c>
      <c r="C22" s="9">
        <v>210</v>
      </c>
      <c r="D22" s="7">
        <v>0</v>
      </c>
      <c r="E22" s="7">
        <v>0</v>
      </c>
    </row>
    <row r="23" spans="1:5" x14ac:dyDescent="0.2">
      <c r="A23" s="9">
        <v>73</v>
      </c>
      <c r="B23" s="12" t="s">
        <v>180</v>
      </c>
      <c r="C23" s="9">
        <v>211</v>
      </c>
      <c r="D23" s="20">
        <f>D24+D25</f>
        <v>2022436</v>
      </c>
      <c r="E23" s="20">
        <v>2335214</v>
      </c>
    </row>
    <row r="24" spans="1:5" x14ac:dyDescent="0.2">
      <c r="A24" s="9">
        <v>600</v>
      </c>
      <c r="B24" s="12" t="s">
        <v>181</v>
      </c>
      <c r="C24" s="9">
        <v>212</v>
      </c>
      <c r="D24" s="7">
        <v>1934294</v>
      </c>
      <c r="E24" s="20">
        <v>2335214</v>
      </c>
    </row>
    <row r="25" spans="1:5" x14ac:dyDescent="0.2">
      <c r="A25" s="9">
        <v>601</v>
      </c>
      <c r="B25" s="12" t="s">
        <v>182</v>
      </c>
      <c r="C25" s="9">
        <v>213</v>
      </c>
      <c r="D25" s="7">
        <v>88142</v>
      </c>
      <c r="E25" s="20">
        <v>0</v>
      </c>
    </row>
    <row r="26" spans="1:5" x14ac:dyDescent="0.2">
      <c r="A26" s="9">
        <v>602</v>
      </c>
      <c r="B26" s="12" t="s">
        <v>183</v>
      </c>
      <c r="C26" s="9">
        <v>214</v>
      </c>
      <c r="D26" s="7">
        <v>0</v>
      </c>
      <c r="E26" s="20">
        <v>0</v>
      </c>
    </row>
    <row r="27" spans="1:5" x14ac:dyDescent="0.2">
      <c r="A27" s="9">
        <v>603</v>
      </c>
      <c r="B27" s="12" t="s">
        <v>184</v>
      </c>
      <c r="C27" s="9">
        <v>215</v>
      </c>
      <c r="D27" s="7">
        <v>0</v>
      </c>
      <c r="E27" s="20">
        <v>0</v>
      </c>
    </row>
    <row r="28" spans="1:5" x14ac:dyDescent="0.2">
      <c r="A28" s="9">
        <v>605</v>
      </c>
      <c r="B28" s="12" t="s">
        <v>185</v>
      </c>
      <c r="C28" s="9">
        <v>216</v>
      </c>
      <c r="D28" s="7">
        <v>0</v>
      </c>
      <c r="E28" s="20">
        <v>0</v>
      </c>
    </row>
    <row r="29" spans="1:5" x14ac:dyDescent="0.2">
      <c r="A29" s="9">
        <v>607</v>
      </c>
      <c r="B29" s="12" t="s">
        <v>186</v>
      </c>
      <c r="C29" s="9">
        <v>217</v>
      </c>
      <c r="D29" s="7">
        <v>0</v>
      </c>
      <c r="E29" s="20">
        <v>0</v>
      </c>
    </row>
    <row r="30" spans="1:5" x14ac:dyDescent="0.2">
      <c r="A30" s="9" t="s">
        <v>187</v>
      </c>
      <c r="B30" s="12" t="s">
        <v>188</v>
      </c>
      <c r="C30" s="9">
        <v>218</v>
      </c>
      <c r="D30" s="7">
        <v>0</v>
      </c>
      <c r="E30" s="20">
        <v>0</v>
      </c>
    </row>
    <row r="31" spans="1:5" x14ac:dyDescent="0.2">
      <c r="A31" s="9"/>
      <c r="B31" s="12" t="s">
        <v>189</v>
      </c>
      <c r="C31" s="9">
        <v>219</v>
      </c>
      <c r="D31" s="20">
        <f>D32+D33</f>
        <v>64064</v>
      </c>
      <c r="E31" s="20">
        <v>8676781</v>
      </c>
    </row>
    <row r="32" spans="1:5" x14ac:dyDescent="0.2">
      <c r="A32" s="9">
        <v>610</v>
      </c>
      <c r="B32" s="12" t="s">
        <v>190</v>
      </c>
      <c r="C32" s="9">
        <v>220</v>
      </c>
      <c r="D32" s="7">
        <v>37746</v>
      </c>
      <c r="E32" s="20">
        <v>8633353</v>
      </c>
    </row>
    <row r="33" spans="1:5" x14ac:dyDescent="0.2">
      <c r="A33" s="9">
        <v>611</v>
      </c>
      <c r="B33" s="12" t="s">
        <v>191</v>
      </c>
      <c r="C33" s="9">
        <v>221</v>
      </c>
      <c r="D33" s="7">
        <v>26318</v>
      </c>
      <c r="E33" s="20">
        <v>43428</v>
      </c>
    </row>
    <row r="34" spans="1:5" x14ac:dyDescent="0.2">
      <c r="A34" s="9">
        <v>619</v>
      </c>
      <c r="B34" s="12" t="s">
        <v>192</v>
      </c>
      <c r="C34" s="9">
        <v>222</v>
      </c>
      <c r="D34" s="7">
        <v>0</v>
      </c>
      <c r="E34" s="20">
        <v>0</v>
      </c>
    </row>
    <row r="35" spans="1:5" ht="25.5" customHeight="1" x14ac:dyDescent="0.2">
      <c r="A35" s="9"/>
      <c r="B35" s="12" t="s">
        <v>193</v>
      </c>
      <c r="C35" s="9">
        <v>223</v>
      </c>
      <c r="D35" s="20">
        <f>D14+D19-D23-D31</f>
        <v>4331656</v>
      </c>
      <c r="E35" s="20">
        <f>E14+E19-E23-E31</f>
        <v>363631</v>
      </c>
    </row>
    <row r="36" spans="1:5" x14ac:dyDescent="0.2">
      <c r="A36" s="9"/>
      <c r="B36" s="12" t="s">
        <v>194</v>
      </c>
      <c r="C36" s="9">
        <v>224</v>
      </c>
      <c r="D36" s="20">
        <v>0</v>
      </c>
      <c r="E36" s="20">
        <v>0</v>
      </c>
    </row>
    <row r="37" spans="1:5" x14ac:dyDescent="0.2">
      <c r="A37" s="9"/>
      <c r="B37" s="12" t="s">
        <v>195</v>
      </c>
      <c r="C37" s="9">
        <v>225</v>
      </c>
      <c r="D37" s="20">
        <v>0</v>
      </c>
      <c r="E37" s="20">
        <v>0</v>
      </c>
    </row>
    <row r="38" spans="1:5" x14ac:dyDescent="0.2">
      <c r="A38" s="9">
        <v>730</v>
      </c>
      <c r="B38" s="12" t="s">
        <v>196</v>
      </c>
      <c r="C38" s="9">
        <v>226</v>
      </c>
      <c r="D38" s="7">
        <v>0</v>
      </c>
      <c r="E38" s="20">
        <v>0</v>
      </c>
    </row>
    <row r="39" spans="1:5" x14ac:dyDescent="0.2">
      <c r="A39" s="9">
        <v>731</v>
      </c>
      <c r="B39" s="12" t="s">
        <v>197</v>
      </c>
      <c r="C39" s="9">
        <v>227</v>
      </c>
      <c r="D39" s="7">
        <v>0</v>
      </c>
      <c r="E39" s="20">
        <v>0</v>
      </c>
    </row>
    <row r="40" spans="1:5" x14ac:dyDescent="0.2">
      <c r="A40" s="9"/>
      <c r="B40" s="12" t="s">
        <v>198</v>
      </c>
      <c r="C40" s="9">
        <v>228</v>
      </c>
      <c r="D40" s="20">
        <v>0</v>
      </c>
      <c r="E40" s="20">
        <v>0</v>
      </c>
    </row>
    <row r="41" spans="1:5" x14ac:dyDescent="0.2">
      <c r="A41" s="9">
        <v>630</v>
      </c>
      <c r="B41" s="12" t="s">
        <v>199</v>
      </c>
      <c r="C41" s="9">
        <v>229</v>
      </c>
      <c r="D41" s="7">
        <v>0</v>
      </c>
      <c r="E41" s="20">
        <v>0</v>
      </c>
    </row>
    <row r="42" spans="1:5" x14ac:dyDescent="0.2">
      <c r="A42" s="9">
        <v>631</v>
      </c>
      <c r="B42" s="12" t="s">
        <v>200</v>
      </c>
      <c r="C42" s="9">
        <v>230</v>
      </c>
      <c r="D42" s="7">
        <v>0</v>
      </c>
      <c r="E42" s="20">
        <v>0</v>
      </c>
    </row>
    <row r="43" spans="1:5" ht="37.5" customHeight="1" x14ac:dyDescent="0.2">
      <c r="A43" s="9"/>
      <c r="B43" s="12" t="s">
        <v>201</v>
      </c>
      <c r="C43" s="9">
        <v>231</v>
      </c>
      <c r="D43" s="20">
        <f>D35</f>
        <v>4331656</v>
      </c>
      <c r="E43" s="20">
        <v>363631</v>
      </c>
    </row>
    <row r="44" spans="1:5" ht="25.5" customHeight="1" x14ac:dyDescent="0.2">
      <c r="A44" s="9"/>
      <c r="B44" s="12" t="s">
        <v>202</v>
      </c>
      <c r="C44" s="9">
        <v>232</v>
      </c>
      <c r="D44" s="20">
        <v>0</v>
      </c>
      <c r="E44" s="20">
        <v>0</v>
      </c>
    </row>
    <row r="45" spans="1:5" x14ac:dyDescent="0.2">
      <c r="A45" s="9"/>
      <c r="B45" s="12" t="s">
        <v>203</v>
      </c>
      <c r="C45" s="9">
        <v>233</v>
      </c>
      <c r="D45" s="7"/>
      <c r="E45" s="20"/>
    </row>
    <row r="46" spans="1:5" x14ac:dyDescent="0.2">
      <c r="A46" s="9">
        <v>821</v>
      </c>
      <c r="B46" s="12" t="s">
        <v>204</v>
      </c>
      <c r="C46" s="9">
        <v>234</v>
      </c>
      <c r="D46" s="7">
        <v>0</v>
      </c>
      <c r="E46" s="20">
        <v>0</v>
      </c>
    </row>
    <row r="47" spans="1:5" x14ac:dyDescent="0.2">
      <c r="A47" s="9" t="s">
        <v>205</v>
      </c>
      <c r="B47" s="12" t="s">
        <v>206</v>
      </c>
      <c r="C47" s="9">
        <v>235</v>
      </c>
      <c r="D47" s="7">
        <v>0</v>
      </c>
      <c r="E47" s="20">
        <v>0</v>
      </c>
    </row>
    <row r="48" spans="1:5" x14ac:dyDescent="0.2">
      <c r="A48" s="9" t="s">
        <v>205</v>
      </c>
      <c r="B48" s="12" t="s">
        <v>207</v>
      </c>
      <c r="C48" s="9">
        <v>236</v>
      </c>
      <c r="D48" s="7">
        <v>0</v>
      </c>
      <c r="E48" s="20">
        <v>0</v>
      </c>
    </row>
    <row r="49" spans="1:5" ht="38.25" customHeight="1" x14ac:dyDescent="0.2">
      <c r="A49" s="9"/>
      <c r="B49" s="12" t="s">
        <v>208</v>
      </c>
      <c r="C49" s="9">
        <v>237</v>
      </c>
      <c r="D49" s="20">
        <f>D43</f>
        <v>4331656</v>
      </c>
      <c r="E49" s="20">
        <v>363631</v>
      </c>
    </row>
    <row r="50" spans="1:5" ht="25.5" customHeight="1" x14ac:dyDescent="0.2">
      <c r="A50" s="9"/>
      <c r="B50" s="12" t="s">
        <v>209</v>
      </c>
      <c r="C50" s="9">
        <v>238</v>
      </c>
      <c r="D50" s="20">
        <v>0</v>
      </c>
      <c r="E50" s="20">
        <v>0</v>
      </c>
    </row>
    <row r="51" spans="1:5" ht="25.5" customHeight="1" x14ac:dyDescent="0.2">
      <c r="A51" s="9"/>
      <c r="B51" s="12" t="s">
        <v>210</v>
      </c>
      <c r="C51" s="9">
        <v>239</v>
      </c>
      <c r="D51" s="20">
        <f>D52+D53+D54</f>
        <v>53931</v>
      </c>
      <c r="E51" s="20">
        <v>11335</v>
      </c>
    </row>
    <row r="52" spans="1:5" x14ac:dyDescent="0.2">
      <c r="A52" s="9">
        <v>720</v>
      </c>
      <c r="B52" s="12" t="s">
        <v>211</v>
      </c>
      <c r="C52" s="9">
        <v>240</v>
      </c>
      <c r="D52" s="7"/>
      <c r="E52" s="20">
        <v>0</v>
      </c>
    </row>
    <row r="53" spans="1:5" ht="25.5" customHeight="1" x14ac:dyDescent="0.2">
      <c r="A53" s="9">
        <v>721</v>
      </c>
      <c r="B53" s="12" t="s">
        <v>212</v>
      </c>
      <c r="C53" s="9">
        <v>241</v>
      </c>
      <c r="D53" s="7">
        <v>53931</v>
      </c>
      <c r="E53" s="20">
        <v>11335</v>
      </c>
    </row>
    <row r="54" spans="1:5" ht="25.5" customHeight="1" x14ac:dyDescent="0.2">
      <c r="A54" s="9">
        <v>722</v>
      </c>
      <c r="B54" s="12" t="s">
        <v>213</v>
      </c>
      <c r="C54" s="9">
        <v>242</v>
      </c>
      <c r="D54" s="7"/>
      <c r="E54" s="20">
        <v>0</v>
      </c>
    </row>
    <row r="55" spans="1:5" x14ac:dyDescent="0.2">
      <c r="A55" s="9">
        <v>723</v>
      </c>
      <c r="B55" s="12" t="s">
        <v>214</v>
      </c>
      <c r="C55" s="9">
        <v>243</v>
      </c>
      <c r="D55" s="7">
        <v>0</v>
      </c>
      <c r="E55" s="20">
        <v>0</v>
      </c>
    </row>
    <row r="56" spans="1:5" x14ac:dyDescent="0.2">
      <c r="A56" s="9">
        <v>729</v>
      </c>
      <c r="B56" s="12" t="s">
        <v>215</v>
      </c>
      <c r="C56" s="9">
        <v>244</v>
      </c>
      <c r="D56" s="7">
        <v>0</v>
      </c>
      <c r="E56" s="20">
        <v>0</v>
      </c>
    </row>
    <row r="57" spans="1:5" x14ac:dyDescent="0.2">
      <c r="A57" s="9"/>
      <c r="B57" s="12" t="s">
        <v>216</v>
      </c>
      <c r="C57" s="9">
        <v>245</v>
      </c>
      <c r="D57" s="20">
        <f>D58+D59+D60</f>
        <v>55223</v>
      </c>
      <c r="E57" s="20">
        <v>44056</v>
      </c>
    </row>
    <row r="58" spans="1:5" x14ac:dyDescent="0.2">
      <c r="A58" s="9">
        <v>620</v>
      </c>
      <c r="B58" s="12" t="s">
        <v>217</v>
      </c>
      <c r="C58" s="9">
        <v>246</v>
      </c>
      <c r="D58" s="7"/>
      <c r="E58" s="20">
        <v>0</v>
      </c>
    </row>
    <row r="59" spans="1:5" ht="25.5" customHeight="1" x14ac:dyDescent="0.2">
      <c r="A59" s="9">
        <v>621</v>
      </c>
      <c r="B59" s="12" t="s">
        <v>218</v>
      </c>
      <c r="C59" s="9">
        <v>247</v>
      </c>
      <c r="D59" s="7">
        <v>55223</v>
      </c>
      <c r="E59" s="20">
        <v>44056</v>
      </c>
    </row>
    <row r="60" spans="1:5" ht="25.5" customHeight="1" x14ac:dyDescent="0.2">
      <c r="A60" s="9">
        <v>622</v>
      </c>
      <c r="B60" s="12" t="s">
        <v>219</v>
      </c>
      <c r="C60" s="9">
        <v>248</v>
      </c>
      <c r="D60" s="7"/>
      <c r="E60" s="20">
        <v>0</v>
      </c>
    </row>
    <row r="61" spans="1:5" x14ac:dyDescent="0.2">
      <c r="A61" s="9">
        <v>623</v>
      </c>
      <c r="B61" s="12" t="s">
        <v>220</v>
      </c>
      <c r="C61" s="9">
        <v>249</v>
      </c>
      <c r="D61" s="7">
        <v>0</v>
      </c>
      <c r="E61" s="20">
        <v>0</v>
      </c>
    </row>
    <row r="62" spans="1:5" x14ac:dyDescent="0.2">
      <c r="A62" s="9">
        <v>629</v>
      </c>
      <c r="B62" s="12" t="s">
        <v>221</v>
      </c>
      <c r="C62" s="9">
        <v>250</v>
      </c>
      <c r="D62" s="7">
        <v>0</v>
      </c>
      <c r="E62" s="20">
        <v>0</v>
      </c>
    </row>
    <row r="63" spans="1:5" ht="25.5" customHeight="1" x14ac:dyDescent="0.2">
      <c r="A63" s="9"/>
      <c r="B63" s="12" t="s">
        <v>222</v>
      </c>
      <c r="C63" s="9">
        <v>251</v>
      </c>
      <c r="D63" s="20"/>
      <c r="E63" s="20">
        <v>0</v>
      </c>
    </row>
    <row r="64" spans="1:5" x14ac:dyDescent="0.2">
      <c r="A64" s="9"/>
      <c r="B64" s="12" t="s">
        <v>223</v>
      </c>
      <c r="C64" s="9">
        <v>252</v>
      </c>
      <c r="D64" s="20">
        <f>D57-D51</f>
        <v>1292</v>
      </c>
      <c r="E64" s="20">
        <f>E59-E53</f>
        <v>32721</v>
      </c>
    </row>
    <row r="65" spans="1:5" ht="38.25" customHeight="1" x14ac:dyDescent="0.2">
      <c r="A65" s="9"/>
      <c r="B65" s="12" t="s">
        <v>224</v>
      </c>
      <c r="C65" s="9">
        <v>253</v>
      </c>
      <c r="D65" s="20">
        <f>-D64+D49</f>
        <v>4330364</v>
      </c>
      <c r="E65" s="20">
        <f>E49-E64</f>
        <v>330910</v>
      </c>
    </row>
    <row r="66" spans="1:5" x14ac:dyDescent="0.2">
      <c r="A66" s="9"/>
      <c r="B66" s="12" t="s">
        <v>225</v>
      </c>
      <c r="C66" s="9">
        <v>254</v>
      </c>
      <c r="D66" s="20">
        <v>0</v>
      </c>
      <c r="E66" s="20">
        <v>0</v>
      </c>
    </row>
    <row r="67" spans="1:5" x14ac:dyDescent="0.2">
      <c r="A67" s="9"/>
      <c r="B67" s="12" t="s">
        <v>226</v>
      </c>
      <c r="C67" s="9">
        <v>255</v>
      </c>
      <c r="D67" s="13">
        <v>0.9962782941888525</v>
      </c>
      <c r="E67" s="123">
        <v>6.0733601274225855E-2</v>
      </c>
    </row>
    <row r="68" spans="1:5" x14ac:dyDescent="0.2">
      <c r="A68" s="9"/>
      <c r="B68" s="12" t="s">
        <v>227</v>
      </c>
      <c r="C68" s="9">
        <v>256</v>
      </c>
      <c r="D68" s="13">
        <v>0.9962782941888525</v>
      </c>
      <c r="E68" s="123">
        <v>6.0733601274225855E-2</v>
      </c>
    </row>
    <row r="69" spans="1:5" x14ac:dyDescent="0.2">
      <c r="A69" s="16"/>
      <c r="B69" s="16"/>
      <c r="C69" s="16"/>
      <c r="D69" s="124"/>
      <c r="E69" s="124"/>
    </row>
    <row r="71" spans="1:5" ht="44.25" customHeight="1" x14ac:dyDescent="0.2">
      <c r="A71" s="14" t="s">
        <v>160</v>
      </c>
      <c r="B71" s="15" t="s">
        <v>228</v>
      </c>
      <c r="C71" s="2" t="s">
        <v>162</v>
      </c>
      <c r="D71" s="141" t="s">
        <v>163</v>
      </c>
      <c r="E71" s="141"/>
    </row>
    <row r="72" spans="1:5" ht="27" customHeight="1" x14ac:dyDescent="0.2">
      <c r="A72" s="14" t="s">
        <v>900</v>
      </c>
      <c r="B72" s="17" t="s">
        <v>164</v>
      </c>
      <c r="D72" s="143" t="s">
        <v>165</v>
      </c>
      <c r="E72" s="143"/>
    </row>
    <row r="77" spans="1:5" x14ac:dyDescent="0.2">
      <c r="A77" s="16"/>
      <c r="B77" s="21"/>
      <c r="C77" s="21"/>
      <c r="D77" s="21"/>
      <c r="E77" s="21"/>
    </row>
    <row r="78" spans="1:5" x14ac:dyDescent="0.2">
      <c r="A78" s="16"/>
      <c r="B78" s="21"/>
      <c r="C78" s="21"/>
      <c r="D78" s="21"/>
      <c r="E78" s="21"/>
    </row>
    <row r="79" spans="1:5" x14ac:dyDescent="0.2">
      <c r="A79" s="16"/>
      <c r="B79" s="21"/>
      <c r="C79" s="21"/>
      <c r="D79" s="21"/>
      <c r="E79" s="21"/>
    </row>
    <row r="80" spans="1:5" x14ac:dyDescent="0.2">
      <c r="A80" s="16"/>
      <c r="B80" s="21"/>
      <c r="C80" s="21"/>
      <c r="D80" s="21"/>
      <c r="E80" s="21"/>
    </row>
    <row r="81" spans="1:5" x14ac:dyDescent="0.2">
      <c r="A81" s="16"/>
      <c r="B81" s="21"/>
      <c r="C81" s="21"/>
      <c r="D81" s="21"/>
      <c r="E81" s="21"/>
    </row>
    <row r="82" spans="1:5" x14ac:dyDescent="0.2">
      <c r="A82" s="16"/>
      <c r="B82" s="21"/>
      <c r="C82" s="21"/>
      <c r="D82" s="21"/>
      <c r="E82" s="21"/>
    </row>
    <row r="83" spans="1:5" x14ac:dyDescent="0.2">
      <c r="A83" s="16"/>
      <c r="B83" s="21"/>
      <c r="C83" s="21"/>
      <c r="D83" s="21"/>
      <c r="E83" s="21"/>
    </row>
    <row r="84" spans="1:5" x14ac:dyDescent="0.2">
      <c r="A84" s="16"/>
      <c r="B84" s="21"/>
      <c r="C84" s="21"/>
      <c r="D84" s="21"/>
      <c r="E84" s="21"/>
    </row>
    <row r="85" spans="1:5" x14ac:dyDescent="0.2">
      <c r="A85" s="16"/>
      <c r="B85" s="21"/>
      <c r="C85" s="21"/>
      <c r="D85" s="21"/>
      <c r="E85" s="21"/>
    </row>
    <row r="86" spans="1:5" x14ac:dyDescent="0.2">
      <c r="A86" s="16"/>
      <c r="B86" s="21"/>
      <c r="C86" s="21"/>
      <c r="D86" s="21"/>
      <c r="E86" s="21"/>
    </row>
    <row r="87" spans="1:5" x14ac:dyDescent="0.2">
      <c r="A87" s="16"/>
      <c r="B87" s="21"/>
      <c r="C87" s="21"/>
      <c r="D87" s="21"/>
      <c r="E87" s="21"/>
    </row>
    <row r="88" spans="1:5" x14ac:dyDescent="0.2">
      <c r="A88" s="16"/>
      <c r="B88" s="21"/>
      <c r="C88" s="21"/>
      <c r="D88" s="21"/>
      <c r="E88" s="21"/>
    </row>
    <row r="89" spans="1:5" x14ac:dyDescent="0.2">
      <c r="A89" s="16"/>
      <c r="B89" s="21"/>
      <c r="C89" s="21"/>
      <c r="D89" s="21"/>
      <c r="E89" s="21"/>
    </row>
  </sheetData>
  <mergeCells count="2">
    <mergeCell ref="D71:E71"/>
    <mergeCell ref="D72:E72"/>
  </mergeCells>
  <pageMargins left="0.74803149606299213" right="0.74803149606299213" top="0.98425196850393704" bottom="0.98425196850393704" header="0.51181102362204722" footer="0.51181102362204722"/>
  <pageSetup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S46"/>
  <sheetViews>
    <sheetView view="pageBreakPreview" zoomScaleNormal="100" zoomScaleSheetLayoutView="100" workbookViewId="0">
      <selection activeCell="B24" sqref="B24"/>
    </sheetView>
  </sheetViews>
  <sheetFormatPr defaultColWidth="8" defaultRowHeight="12.75" customHeight="1" x14ac:dyDescent="0.2"/>
  <cols>
    <col min="1" max="1" width="17.85546875" style="22" customWidth="1"/>
    <col min="2" max="2" width="64.85546875" style="22" customWidth="1"/>
    <col min="3" max="3" width="8" style="22"/>
    <col min="4" max="4" width="16.85546875" style="22" customWidth="1"/>
    <col min="5" max="5" width="16.7109375" style="22" customWidth="1"/>
    <col min="6" max="253" width="9.140625" style="23" customWidth="1"/>
  </cols>
  <sheetData>
    <row r="1" spans="1:5" x14ac:dyDescent="0.2">
      <c r="A1" s="2" t="str">
        <f>'1'!A1</f>
        <v>Naziv investicionog fonda: OAIF Future fund</v>
      </c>
      <c r="B1" s="24"/>
      <c r="C1" s="2"/>
      <c r="D1" s="125"/>
      <c r="E1" s="2"/>
    </row>
    <row r="2" spans="1:5" x14ac:dyDescent="0.2">
      <c r="A2" s="2" t="str">
        <f>'1'!A2</f>
        <v xml:space="preserve">Registarski broj investicionog fonda: </v>
      </c>
      <c r="B2" s="24"/>
      <c r="C2" s="2"/>
      <c r="D2" s="125"/>
      <c r="E2" s="2"/>
    </row>
    <row r="3" spans="1:5" x14ac:dyDescent="0.2">
      <c r="A3" s="2" t="str">
        <f>'1'!A3</f>
        <v>Naziv društva za upravljanje investicionim fondom: Društvo za upravljanje investicionim fondovima Kristal invest A.D. Banja Luka</v>
      </c>
      <c r="B3" s="24"/>
      <c r="C3" s="2"/>
      <c r="D3" s="125"/>
      <c r="E3" s="2"/>
    </row>
    <row r="4" spans="1:5" x14ac:dyDescent="0.2">
      <c r="A4" s="2" t="str">
        <f>'1'!A4</f>
        <v>Matični broj društva za upravljanje investicionim fondom: 01935615</v>
      </c>
      <c r="B4" s="24"/>
      <c r="C4" s="2"/>
      <c r="D4" s="125"/>
      <c r="E4" s="2"/>
    </row>
    <row r="5" spans="1:5" x14ac:dyDescent="0.2">
      <c r="A5" s="2" t="str">
        <f>'1'!A5</f>
        <v>JIB društva za upravljanje investicionim fondom: 4400819920004</v>
      </c>
      <c r="B5" s="24"/>
      <c r="C5" s="2"/>
      <c r="D5" s="125"/>
      <c r="E5" s="2"/>
    </row>
    <row r="6" spans="1:5" x14ac:dyDescent="0.2">
      <c r="A6" s="2" t="str">
        <f>'1'!A6</f>
        <v>JIB otvorenog investicionog fonda:</v>
      </c>
      <c r="B6" s="24"/>
      <c r="C6" s="2"/>
      <c r="D6" s="125"/>
      <c r="E6" s="2"/>
    </row>
    <row r="7" spans="1:5" x14ac:dyDescent="0.2">
      <c r="A7" s="2"/>
      <c r="B7" s="2"/>
      <c r="C7" s="2"/>
      <c r="D7" s="2"/>
      <c r="E7" s="2"/>
    </row>
    <row r="8" spans="1:5" x14ac:dyDescent="0.2">
      <c r="A8" s="2"/>
      <c r="B8" s="1" t="s">
        <v>229</v>
      </c>
      <c r="C8" s="2"/>
      <c r="D8" s="2"/>
      <c r="E8" s="2"/>
    </row>
    <row r="9" spans="1:5" x14ac:dyDescent="0.2">
      <c r="A9" s="2"/>
      <c r="B9" s="1" t="s">
        <v>230</v>
      </c>
      <c r="C9" s="2"/>
      <c r="D9" s="2"/>
      <c r="E9" s="2"/>
    </row>
    <row r="10" spans="1:5" x14ac:dyDescent="0.2">
      <c r="A10" s="2"/>
      <c r="B10" s="2"/>
      <c r="C10" s="2"/>
      <c r="D10" s="2"/>
      <c r="E10" s="2"/>
    </row>
    <row r="11" spans="1:5" ht="25.5" x14ac:dyDescent="0.2">
      <c r="A11" s="2"/>
      <c r="B11" s="2"/>
      <c r="C11" s="2"/>
      <c r="D11" s="2"/>
      <c r="E11" s="21" t="s">
        <v>7</v>
      </c>
    </row>
    <row r="12" spans="1:5" x14ac:dyDescent="0.2">
      <c r="A12" s="12" t="s">
        <v>231</v>
      </c>
      <c r="B12" s="25" t="s">
        <v>9</v>
      </c>
      <c r="C12" s="25" t="s">
        <v>10</v>
      </c>
      <c r="D12" s="25" t="s">
        <v>11</v>
      </c>
      <c r="E12" s="25" t="s">
        <v>169</v>
      </c>
    </row>
    <row r="13" spans="1:5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5" x14ac:dyDescent="0.2">
      <c r="A14" s="5" t="s">
        <v>232</v>
      </c>
      <c r="B14" s="6" t="s">
        <v>233</v>
      </c>
      <c r="C14" s="26">
        <v>301</v>
      </c>
      <c r="D14" s="7">
        <f>D15+D16+D17</f>
        <v>9098012</v>
      </c>
      <c r="E14" s="7">
        <v>-686813</v>
      </c>
    </row>
    <row r="15" spans="1:5" x14ac:dyDescent="0.2">
      <c r="A15" s="5" t="s">
        <v>234</v>
      </c>
      <c r="B15" s="6" t="s">
        <v>235</v>
      </c>
      <c r="C15" s="26">
        <v>302</v>
      </c>
      <c r="D15" s="7">
        <v>4331656</v>
      </c>
      <c r="E15" s="7">
        <v>363631</v>
      </c>
    </row>
    <row r="16" spans="1:5" x14ac:dyDescent="0.2">
      <c r="A16" s="5" t="s">
        <v>236</v>
      </c>
      <c r="B16" s="6" t="s">
        <v>237</v>
      </c>
      <c r="C16" s="26">
        <v>303</v>
      </c>
      <c r="D16" s="7">
        <v>4805370</v>
      </c>
      <c r="E16" s="7">
        <v>-32721</v>
      </c>
    </row>
    <row r="17" spans="1:5" x14ac:dyDescent="0.2">
      <c r="A17" s="5" t="s">
        <v>238</v>
      </c>
      <c r="B17" s="6" t="s">
        <v>239</v>
      </c>
      <c r="C17" s="26">
        <v>304</v>
      </c>
      <c r="D17" s="7">
        <v>-39014</v>
      </c>
      <c r="E17" s="7">
        <v>-1017723</v>
      </c>
    </row>
    <row r="18" spans="1:5" x14ac:dyDescent="0.2">
      <c r="A18" s="5" t="s">
        <v>240</v>
      </c>
      <c r="B18" s="6" t="s">
        <v>241</v>
      </c>
      <c r="C18" s="26">
        <v>305</v>
      </c>
      <c r="D18" s="7">
        <v>0</v>
      </c>
      <c r="E18" s="7">
        <v>0</v>
      </c>
    </row>
    <row r="19" spans="1:5" x14ac:dyDescent="0.2">
      <c r="A19" s="27" t="s">
        <v>242</v>
      </c>
      <c r="B19" s="28" t="s">
        <v>243</v>
      </c>
      <c r="C19" s="29">
        <v>306</v>
      </c>
      <c r="D19" s="30">
        <v>0</v>
      </c>
      <c r="E19" s="30">
        <v>0</v>
      </c>
    </row>
    <row r="20" spans="1:5" ht="24" customHeight="1" x14ac:dyDescent="0.2">
      <c r="A20" s="5" t="s">
        <v>244</v>
      </c>
      <c r="B20" s="12" t="s">
        <v>245</v>
      </c>
      <c r="C20" s="26">
        <v>307</v>
      </c>
      <c r="D20" s="7">
        <v>-7167452</v>
      </c>
      <c r="E20" s="7">
        <v>-15060796</v>
      </c>
    </row>
    <row r="21" spans="1:5" x14ac:dyDescent="0.2">
      <c r="A21" s="5" t="s">
        <v>246</v>
      </c>
      <c r="B21" s="6" t="s">
        <v>247</v>
      </c>
      <c r="C21" s="26">
        <v>308</v>
      </c>
      <c r="D21" s="7">
        <v>0</v>
      </c>
      <c r="E21" s="7">
        <v>0</v>
      </c>
    </row>
    <row r="22" spans="1:5" x14ac:dyDescent="0.2">
      <c r="A22" s="5" t="s">
        <v>248</v>
      </c>
      <c r="B22" s="6" t="s">
        <v>249</v>
      </c>
      <c r="C22" s="26">
        <v>309</v>
      </c>
      <c r="D22" s="7">
        <v>7167451.6600000001</v>
      </c>
      <c r="E22" s="7">
        <v>15060796.49</v>
      </c>
    </row>
    <row r="23" spans="1:5" ht="25.5" customHeight="1" x14ac:dyDescent="0.2">
      <c r="A23" s="5" t="s">
        <v>250</v>
      </c>
      <c r="B23" s="12" t="s">
        <v>251</v>
      </c>
      <c r="C23" s="26">
        <v>310</v>
      </c>
      <c r="D23" s="7">
        <v>0</v>
      </c>
      <c r="E23" s="7">
        <v>0</v>
      </c>
    </row>
    <row r="24" spans="1:5" x14ac:dyDescent="0.2">
      <c r="A24" s="5" t="s">
        <v>252</v>
      </c>
      <c r="B24" s="6" t="s">
        <v>253</v>
      </c>
      <c r="C24" s="26">
        <v>311</v>
      </c>
      <c r="D24" s="7">
        <v>0</v>
      </c>
      <c r="E24" s="7">
        <v>0</v>
      </c>
    </row>
    <row r="25" spans="1:5" x14ac:dyDescent="0.2">
      <c r="A25" s="5" t="s">
        <v>254</v>
      </c>
      <c r="B25" s="6" t="s">
        <v>255</v>
      </c>
      <c r="C25" s="26">
        <v>312</v>
      </c>
      <c r="D25" s="7">
        <v>0</v>
      </c>
      <c r="E25" s="7">
        <v>0</v>
      </c>
    </row>
    <row r="26" spans="1:5" x14ac:dyDescent="0.2">
      <c r="A26" s="5" t="s">
        <v>256</v>
      </c>
      <c r="B26" s="6" t="s">
        <v>257</v>
      </c>
      <c r="C26" s="26">
        <v>313</v>
      </c>
      <c r="D26" s="7">
        <v>0</v>
      </c>
      <c r="E26" s="7">
        <v>0</v>
      </c>
    </row>
    <row r="27" spans="1:5" x14ac:dyDescent="0.2">
      <c r="A27" s="5" t="s">
        <v>258</v>
      </c>
      <c r="B27" s="6" t="s">
        <v>259</v>
      </c>
      <c r="C27" s="26">
        <v>314</v>
      </c>
      <c r="D27" s="7">
        <f>D14+D20</f>
        <v>1930560</v>
      </c>
      <c r="E27" s="7">
        <v>-15747609</v>
      </c>
    </row>
    <row r="28" spans="1:5" x14ac:dyDescent="0.2">
      <c r="A28" s="5" t="s">
        <v>260</v>
      </c>
      <c r="B28" s="6" t="s">
        <v>261</v>
      </c>
      <c r="C28" s="26">
        <v>315</v>
      </c>
      <c r="D28" s="7"/>
      <c r="E28" s="7"/>
    </row>
    <row r="29" spans="1:5" x14ac:dyDescent="0.2">
      <c r="A29" s="5" t="s">
        <v>262</v>
      </c>
      <c r="B29" s="6" t="s">
        <v>263</v>
      </c>
      <c r="C29" s="26">
        <v>316</v>
      </c>
      <c r="D29" s="7">
        <v>57599571</v>
      </c>
      <c r="E29" s="7">
        <v>73347180</v>
      </c>
    </row>
    <row r="30" spans="1:5" x14ac:dyDescent="0.2">
      <c r="A30" s="5" t="s">
        <v>264</v>
      </c>
      <c r="B30" s="6" t="s">
        <v>265</v>
      </c>
      <c r="C30" s="26">
        <v>317</v>
      </c>
      <c r="D30" s="7">
        <v>59530131</v>
      </c>
      <c r="E30" s="7">
        <v>57599571</v>
      </c>
    </row>
    <row r="31" spans="1:5" x14ac:dyDescent="0.2">
      <c r="A31" s="5" t="s">
        <v>266</v>
      </c>
      <c r="B31" s="6" t="s">
        <v>267</v>
      </c>
      <c r="C31" s="26">
        <v>318</v>
      </c>
      <c r="D31" s="13"/>
      <c r="E31" s="13"/>
    </row>
    <row r="32" spans="1:5" x14ac:dyDescent="0.2">
      <c r="A32" s="5" t="s">
        <v>268</v>
      </c>
      <c r="B32" s="6" t="s">
        <v>269</v>
      </c>
      <c r="C32" s="26">
        <v>319</v>
      </c>
      <c r="D32" s="13">
        <v>4751928</v>
      </c>
      <c r="E32" s="13">
        <v>5955462</v>
      </c>
    </row>
    <row r="33" spans="1:5" x14ac:dyDescent="0.2">
      <c r="A33" s="5" t="s">
        <v>270</v>
      </c>
      <c r="B33" s="6" t="s">
        <v>271</v>
      </c>
      <c r="C33" s="26">
        <v>320</v>
      </c>
      <c r="D33" s="13">
        <v>0</v>
      </c>
      <c r="E33" s="13">
        <v>0</v>
      </c>
    </row>
    <row r="34" spans="1:5" x14ac:dyDescent="0.2">
      <c r="A34" s="5" t="s">
        <v>272</v>
      </c>
      <c r="B34" s="6" t="s">
        <v>273</v>
      </c>
      <c r="C34" s="26">
        <v>321</v>
      </c>
      <c r="D34" s="13">
        <f>D32-D35</f>
        <v>576003</v>
      </c>
      <c r="E34" s="13">
        <v>1203534</v>
      </c>
    </row>
    <row r="35" spans="1:5" x14ac:dyDescent="0.2">
      <c r="A35" s="5" t="s">
        <v>274</v>
      </c>
      <c r="B35" s="6" t="s">
        <v>275</v>
      </c>
      <c r="C35" s="26">
        <v>322</v>
      </c>
      <c r="D35" s="13">
        <v>4175925</v>
      </c>
      <c r="E35" s="13">
        <v>4751928</v>
      </c>
    </row>
    <row r="36" spans="1:5" x14ac:dyDescent="0.2">
      <c r="A36" s="2"/>
      <c r="B36" s="2"/>
      <c r="C36" s="2"/>
      <c r="D36" s="2"/>
      <c r="E36" s="2"/>
    </row>
    <row r="37" spans="1:5" x14ac:dyDescent="0.2">
      <c r="A37" s="2"/>
      <c r="B37" s="2"/>
      <c r="C37" s="2"/>
      <c r="D37" s="2"/>
      <c r="E37" s="2"/>
    </row>
    <row r="38" spans="1:5" ht="42.75" customHeight="1" x14ac:dyDescent="0.2">
      <c r="A38" s="14" t="s">
        <v>160</v>
      </c>
      <c r="B38" s="15" t="s">
        <v>161</v>
      </c>
      <c r="C38" s="1" t="s">
        <v>162</v>
      </c>
      <c r="D38" s="144" t="s">
        <v>163</v>
      </c>
      <c r="E38" s="144"/>
    </row>
    <row r="39" spans="1:5" ht="30" customHeight="1" x14ac:dyDescent="0.2">
      <c r="A39" s="14" t="s">
        <v>899</v>
      </c>
      <c r="B39" s="17" t="s">
        <v>164</v>
      </c>
      <c r="C39" s="2"/>
      <c r="D39" s="143" t="s">
        <v>165</v>
      </c>
      <c r="E39" s="143"/>
    </row>
    <row r="40" spans="1:5" ht="48" customHeight="1" x14ac:dyDescent="0.4">
      <c r="A40" s="2"/>
      <c r="B40" s="145"/>
      <c r="C40" s="145"/>
      <c r="D40" s="145"/>
      <c r="E40" s="145"/>
    </row>
    <row r="41" spans="1:5" x14ac:dyDescent="0.2">
      <c r="A41" s="2"/>
      <c r="B41" s="2"/>
      <c r="C41" s="2"/>
      <c r="D41" s="2"/>
      <c r="E41" s="2"/>
    </row>
    <row r="42" spans="1:5" x14ac:dyDescent="0.2">
      <c r="A42" s="2"/>
      <c r="B42" s="2"/>
      <c r="C42" s="2"/>
      <c r="D42" s="2"/>
      <c r="E42" s="2"/>
    </row>
    <row r="43" spans="1:5" x14ac:dyDescent="0.2">
      <c r="A43" s="2"/>
      <c r="B43" s="2"/>
      <c r="C43" s="2"/>
      <c r="D43" s="2"/>
      <c r="E43" s="2"/>
    </row>
    <row r="44" spans="1:5" x14ac:dyDescent="0.2">
      <c r="A44" s="2"/>
      <c r="B44" s="2"/>
      <c r="C44" s="2"/>
      <c r="D44" s="2"/>
      <c r="E44" s="2"/>
    </row>
    <row r="45" spans="1:5" x14ac:dyDescent="0.2">
      <c r="A45" s="2"/>
      <c r="B45" s="2"/>
      <c r="C45" s="2"/>
      <c r="D45" s="2"/>
      <c r="E45" s="2"/>
    </row>
    <row r="46" spans="1:5" x14ac:dyDescent="0.2">
      <c r="A46" s="2"/>
      <c r="B46" s="2"/>
      <c r="C46" s="2"/>
      <c r="D46" s="2"/>
      <c r="E46" s="2"/>
    </row>
  </sheetData>
  <mergeCells count="3">
    <mergeCell ref="D38:E38"/>
    <mergeCell ref="B40:E40"/>
    <mergeCell ref="D39:E39"/>
  </mergeCells>
  <pageMargins left="0.70866141732283472" right="0.70866141732283472" top="0.35433070866141736" bottom="0.35433070866141736" header="0.31496062992125984" footer="0.31496062992125984"/>
  <pageSetup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O61"/>
  <sheetViews>
    <sheetView view="pageBreakPreview" zoomScaleNormal="100" zoomScaleSheetLayoutView="100" workbookViewId="0">
      <selection activeCell="F17" sqref="F17"/>
    </sheetView>
  </sheetViews>
  <sheetFormatPr defaultColWidth="8" defaultRowHeight="12.75" customHeight="1" x14ac:dyDescent="0.2"/>
  <cols>
    <col min="1" max="1" width="58.85546875" style="2" customWidth="1"/>
    <col min="2" max="2" width="5.42578125" style="2" customWidth="1"/>
    <col min="3" max="4" width="20.5703125" style="129" customWidth="1"/>
    <col min="5" max="249" width="9.140625" style="2" customWidth="1"/>
  </cols>
  <sheetData>
    <row r="1" spans="1:4" x14ac:dyDescent="0.2">
      <c r="A1" s="2" t="str">
        <f>'1'!A1</f>
        <v>Naziv investicionog fonda: OAIF Future fund</v>
      </c>
      <c r="C1" s="128"/>
    </row>
    <row r="2" spans="1:4" x14ac:dyDescent="0.2">
      <c r="A2" s="2" t="str">
        <f>'1'!A2</f>
        <v xml:space="preserve">Registarski broj investicionog fonda: </v>
      </c>
      <c r="C2" s="128"/>
    </row>
    <row r="3" spans="1:4" x14ac:dyDescent="0.2">
      <c r="A3" s="2" t="str">
        <f>'1'!A3</f>
        <v>Naziv društva za upravljanje investicionim fondom: Društvo za upravljanje investicionim fondovima Kristal invest A.D. Banja Luka</v>
      </c>
      <c r="C3" s="128"/>
    </row>
    <row r="4" spans="1:4" x14ac:dyDescent="0.2">
      <c r="A4" s="2" t="str">
        <f>'1'!A4</f>
        <v>Matični broj društva za upravljanje investicionim fondom: 01935615</v>
      </c>
      <c r="C4" s="128"/>
    </row>
    <row r="5" spans="1:4" x14ac:dyDescent="0.2">
      <c r="A5" s="2" t="str">
        <f>'1'!A5</f>
        <v>JIB društva za upravljanje investicionim fondom: 4400819920004</v>
      </c>
      <c r="C5" s="128"/>
    </row>
    <row r="6" spans="1:4" x14ac:dyDescent="0.2">
      <c r="A6" s="2" t="str">
        <f>'1'!A6</f>
        <v>JIB otvorenog investicionog fonda:</v>
      </c>
      <c r="C6" s="128"/>
    </row>
    <row r="9" spans="1:4" x14ac:dyDescent="0.2">
      <c r="A9" s="150" t="s">
        <v>276</v>
      </c>
      <c r="B9" s="150"/>
      <c r="C9" s="150"/>
      <c r="D9" s="150"/>
    </row>
    <row r="10" spans="1:4" x14ac:dyDescent="0.2">
      <c r="A10" s="150" t="s">
        <v>277</v>
      </c>
      <c r="B10" s="150"/>
      <c r="C10" s="150"/>
      <c r="D10" s="150"/>
    </row>
    <row r="11" spans="1:4" x14ac:dyDescent="0.2">
      <c r="A11" s="150" t="s">
        <v>278</v>
      </c>
      <c r="B11" s="150"/>
      <c r="C11" s="150"/>
      <c r="D11" s="150"/>
    </row>
    <row r="13" spans="1:4" ht="25.5" x14ac:dyDescent="0.2">
      <c r="D13" s="139" t="s">
        <v>7</v>
      </c>
    </row>
    <row r="14" spans="1:4" ht="18" customHeight="1" x14ac:dyDescent="0.2">
      <c r="A14" s="146" t="s">
        <v>279</v>
      </c>
      <c r="B14" s="146" t="s">
        <v>10</v>
      </c>
      <c r="C14" s="148" t="s">
        <v>280</v>
      </c>
      <c r="D14" s="149"/>
    </row>
    <row r="15" spans="1:4" x14ac:dyDescent="0.2">
      <c r="A15" s="147"/>
      <c r="B15" s="147"/>
      <c r="C15" s="130" t="s">
        <v>11</v>
      </c>
      <c r="D15" s="131" t="s">
        <v>169</v>
      </c>
    </row>
    <row r="16" spans="1:4" x14ac:dyDescent="0.2">
      <c r="A16" s="5">
        <v>1</v>
      </c>
      <c r="B16" s="5">
        <v>2</v>
      </c>
      <c r="C16" s="132">
        <v>3</v>
      </c>
      <c r="D16" s="132">
        <v>4</v>
      </c>
    </row>
    <row r="17" spans="1:4" ht="25.5" customHeight="1" x14ac:dyDescent="0.2">
      <c r="A17" s="33" t="s">
        <v>281</v>
      </c>
      <c r="B17" s="25">
        <v>401</v>
      </c>
      <c r="C17" s="133">
        <f>C18+C19+C20+C22</f>
        <v>35863799</v>
      </c>
      <c r="D17" s="133">
        <v>50553203.240000002</v>
      </c>
    </row>
    <row r="18" spans="1:4" x14ac:dyDescent="0.2">
      <c r="A18" s="6" t="s">
        <v>282</v>
      </c>
      <c r="B18" s="25">
        <v>402</v>
      </c>
      <c r="C18" s="127">
        <v>20070306</v>
      </c>
      <c r="D18" s="127">
        <v>10490549.32</v>
      </c>
    </row>
    <row r="19" spans="1:4" x14ac:dyDescent="0.2">
      <c r="A19" s="6" t="s">
        <v>283</v>
      </c>
      <c r="B19" s="25">
        <v>403</v>
      </c>
      <c r="C19" s="127">
        <v>1506907</v>
      </c>
      <c r="D19" s="127">
        <v>1966882</v>
      </c>
    </row>
    <row r="20" spans="1:4" x14ac:dyDescent="0.2">
      <c r="A20" s="6" t="s">
        <v>284</v>
      </c>
      <c r="B20" s="25">
        <v>404</v>
      </c>
      <c r="C20" s="127">
        <v>135379</v>
      </c>
      <c r="D20" s="127">
        <v>185677</v>
      </c>
    </row>
    <row r="21" spans="1:4" ht="15.75" customHeight="1" x14ac:dyDescent="0.2">
      <c r="A21" s="6" t="s">
        <v>285</v>
      </c>
      <c r="B21" s="25">
        <v>405</v>
      </c>
      <c r="C21" s="127">
        <v>0</v>
      </c>
      <c r="D21" s="127">
        <v>0</v>
      </c>
    </row>
    <row r="22" spans="1:4" ht="15.75" customHeight="1" x14ac:dyDescent="0.2">
      <c r="A22" s="6" t="s">
        <v>286</v>
      </c>
      <c r="B22" s="25">
        <v>406</v>
      </c>
      <c r="C22" s="127">
        <v>14151207</v>
      </c>
      <c r="D22" s="127">
        <v>37910094.920000002</v>
      </c>
    </row>
    <row r="23" spans="1:4" x14ac:dyDescent="0.2">
      <c r="A23" s="6" t="s">
        <v>287</v>
      </c>
      <c r="B23" s="25">
        <v>407</v>
      </c>
      <c r="C23" s="127">
        <f>C25+C26+C27+C32</f>
        <v>29771068</v>
      </c>
      <c r="D23" s="127">
        <v>38510939.590000004</v>
      </c>
    </row>
    <row r="24" spans="1:4" ht="15" customHeight="1" x14ac:dyDescent="0.2">
      <c r="A24" s="6" t="s">
        <v>288</v>
      </c>
      <c r="B24" s="25">
        <v>408</v>
      </c>
      <c r="C24" s="127">
        <v>0</v>
      </c>
      <c r="D24" s="127">
        <v>0</v>
      </c>
    </row>
    <row r="25" spans="1:4" x14ac:dyDescent="0.2">
      <c r="A25" s="6" t="s">
        <v>289</v>
      </c>
      <c r="B25" s="25">
        <v>409</v>
      </c>
      <c r="C25" s="127">
        <v>13706595</v>
      </c>
      <c r="D25" s="127">
        <v>4292510.7100000009</v>
      </c>
    </row>
    <row r="26" spans="1:4" x14ac:dyDescent="0.2">
      <c r="A26" s="6" t="s">
        <v>290</v>
      </c>
      <c r="B26" s="25">
        <v>410</v>
      </c>
      <c r="C26" s="127">
        <v>13700000</v>
      </c>
      <c r="D26" s="127">
        <v>31648413.240000002</v>
      </c>
    </row>
    <row r="27" spans="1:4" x14ac:dyDescent="0.2">
      <c r="A27" s="6" t="s">
        <v>291</v>
      </c>
      <c r="B27" s="25">
        <v>411</v>
      </c>
      <c r="C27" s="127">
        <v>1942336</v>
      </c>
      <c r="D27" s="127">
        <v>2371745</v>
      </c>
    </row>
    <row r="28" spans="1:4" x14ac:dyDescent="0.2">
      <c r="A28" s="6" t="s">
        <v>292</v>
      </c>
      <c r="B28" s="25">
        <v>412</v>
      </c>
      <c r="C28" s="127">
        <v>0</v>
      </c>
      <c r="D28" s="127">
        <v>0</v>
      </c>
    </row>
    <row r="29" spans="1:4" x14ac:dyDescent="0.2">
      <c r="A29" s="6" t="s">
        <v>293</v>
      </c>
      <c r="B29" s="25">
        <v>413</v>
      </c>
      <c r="C29" s="127">
        <v>0</v>
      </c>
      <c r="D29" s="127">
        <v>0</v>
      </c>
    </row>
    <row r="30" spans="1:4" x14ac:dyDescent="0.2">
      <c r="A30" s="6" t="s">
        <v>294</v>
      </c>
      <c r="B30" s="25">
        <v>414</v>
      </c>
      <c r="C30" s="127">
        <v>0</v>
      </c>
      <c r="D30" s="127">
        <v>0</v>
      </c>
    </row>
    <row r="31" spans="1:4" x14ac:dyDescent="0.2">
      <c r="A31" s="6" t="s">
        <v>295</v>
      </c>
      <c r="B31" s="25">
        <v>415</v>
      </c>
      <c r="C31" s="127">
        <v>0</v>
      </c>
      <c r="D31" s="127">
        <v>0</v>
      </c>
    </row>
    <row r="32" spans="1:4" x14ac:dyDescent="0.2">
      <c r="A32" s="6" t="s">
        <v>296</v>
      </c>
      <c r="B32" s="25">
        <v>416</v>
      </c>
      <c r="C32" s="127">
        <v>422137</v>
      </c>
      <c r="D32" s="127">
        <v>198270.6400000006</v>
      </c>
    </row>
    <row r="33" spans="1:4" x14ac:dyDescent="0.2">
      <c r="A33" s="6" t="s">
        <v>297</v>
      </c>
      <c r="B33" s="25">
        <v>417</v>
      </c>
      <c r="C33" s="127">
        <v>0</v>
      </c>
      <c r="D33" s="127">
        <v>0</v>
      </c>
    </row>
    <row r="34" spans="1:4" x14ac:dyDescent="0.2">
      <c r="A34" s="6" t="s">
        <v>298</v>
      </c>
      <c r="B34" s="25">
        <v>418</v>
      </c>
      <c r="C34" s="127">
        <v>0</v>
      </c>
      <c r="D34" s="127">
        <v>0</v>
      </c>
    </row>
    <row r="35" spans="1:4" ht="14.25" customHeight="1" x14ac:dyDescent="0.2">
      <c r="A35" s="6" t="s">
        <v>299</v>
      </c>
      <c r="B35" s="25">
        <v>419</v>
      </c>
      <c r="C35" s="134">
        <f>C17-C23</f>
        <v>6092731</v>
      </c>
      <c r="D35" s="127">
        <v>12042263.649999999</v>
      </c>
    </row>
    <row r="36" spans="1:4" x14ac:dyDescent="0.2">
      <c r="A36" s="6" t="s">
        <v>300</v>
      </c>
      <c r="B36" s="25">
        <v>420</v>
      </c>
      <c r="C36" s="127">
        <v>0</v>
      </c>
      <c r="D36" s="127">
        <v>0</v>
      </c>
    </row>
    <row r="37" spans="1:4" ht="25.5" customHeight="1" x14ac:dyDescent="0.2">
      <c r="A37" s="35" t="s">
        <v>301</v>
      </c>
      <c r="B37" s="32">
        <v>421</v>
      </c>
      <c r="C37" s="127">
        <v>0</v>
      </c>
      <c r="D37" s="127">
        <v>0</v>
      </c>
    </row>
    <row r="38" spans="1:4" x14ac:dyDescent="0.2">
      <c r="A38" s="6" t="s">
        <v>302</v>
      </c>
      <c r="B38" s="25">
        <v>422</v>
      </c>
      <c r="C38" s="127">
        <v>0</v>
      </c>
      <c r="D38" s="127">
        <v>0</v>
      </c>
    </row>
    <row r="39" spans="1:4" x14ac:dyDescent="0.2">
      <c r="A39" s="6" t="s">
        <v>303</v>
      </c>
      <c r="B39" s="25">
        <v>423</v>
      </c>
      <c r="C39" s="127">
        <v>0</v>
      </c>
      <c r="D39" s="127">
        <v>0</v>
      </c>
    </row>
    <row r="40" spans="1:4" x14ac:dyDescent="0.2">
      <c r="A40" s="6" t="s">
        <v>304</v>
      </c>
      <c r="B40" s="25">
        <v>424</v>
      </c>
      <c r="C40" s="127">
        <v>0</v>
      </c>
      <c r="D40" s="127">
        <v>0</v>
      </c>
    </row>
    <row r="41" spans="1:4" x14ac:dyDescent="0.2">
      <c r="A41" s="6" t="s">
        <v>305</v>
      </c>
      <c r="B41" s="25">
        <v>425</v>
      </c>
      <c r="C41" s="127">
        <v>11638909</v>
      </c>
      <c r="D41" s="127">
        <v>9965362</v>
      </c>
    </row>
    <row r="42" spans="1:4" x14ac:dyDescent="0.2">
      <c r="A42" s="6" t="s">
        <v>306</v>
      </c>
      <c r="B42" s="25">
        <v>426</v>
      </c>
      <c r="C42" s="127">
        <v>11638909</v>
      </c>
      <c r="D42" s="127">
        <v>9965362</v>
      </c>
    </row>
    <row r="43" spans="1:4" x14ac:dyDescent="0.2">
      <c r="A43" s="6" t="s">
        <v>307</v>
      </c>
      <c r="B43" s="25">
        <v>427</v>
      </c>
      <c r="C43" s="127">
        <v>0</v>
      </c>
      <c r="D43" s="127">
        <v>0</v>
      </c>
    </row>
    <row r="44" spans="1:4" x14ac:dyDescent="0.2">
      <c r="A44" s="6" t="s">
        <v>308</v>
      </c>
      <c r="B44" s="25">
        <v>428</v>
      </c>
      <c r="C44" s="127">
        <v>0</v>
      </c>
      <c r="D44" s="127">
        <v>0</v>
      </c>
    </row>
    <row r="45" spans="1:4" x14ac:dyDescent="0.2">
      <c r="A45" s="6" t="s">
        <v>309</v>
      </c>
      <c r="B45" s="25">
        <v>429</v>
      </c>
      <c r="C45" s="127">
        <v>0</v>
      </c>
      <c r="D45" s="127">
        <v>0</v>
      </c>
    </row>
    <row r="46" spans="1:4" ht="24.75" customHeight="1" x14ac:dyDescent="0.2">
      <c r="A46" s="12" t="s">
        <v>310</v>
      </c>
      <c r="B46" s="25">
        <v>430</v>
      </c>
      <c r="C46" s="127">
        <v>0</v>
      </c>
      <c r="D46" s="127">
        <v>0</v>
      </c>
    </row>
    <row r="47" spans="1:4" x14ac:dyDescent="0.2">
      <c r="A47" s="6" t="s">
        <v>311</v>
      </c>
      <c r="B47" s="25">
        <v>431</v>
      </c>
      <c r="C47" s="127">
        <v>0</v>
      </c>
      <c r="D47" s="127">
        <v>0</v>
      </c>
    </row>
    <row r="48" spans="1:4" x14ac:dyDescent="0.2">
      <c r="A48" s="6" t="s">
        <v>312</v>
      </c>
      <c r="B48" s="25">
        <v>432</v>
      </c>
      <c r="C48" s="127">
        <v>11638909</v>
      </c>
      <c r="D48" s="127">
        <v>9965362</v>
      </c>
    </row>
    <row r="49" spans="1:4" x14ac:dyDescent="0.2">
      <c r="A49" s="6" t="s">
        <v>313</v>
      </c>
      <c r="B49" s="25">
        <v>433</v>
      </c>
      <c r="C49" s="127">
        <f>C17</f>
        <v>35863799</v>
      </c>
      <c r="D49" s="127">
        <f>D17</f>
        <v>50553203.240000002</v>
      </c>
    </row>
    <row r="50" spans="1:4" x14ac:dyDescent="0.2">
      <c r="A50" s="6" t="s">
        <v>314</v>
      </c>
      <c r="B50" s="25">
        <v>434</v>
      </c>
      <c r="C50" s="127">
        <f>C23+C41</f>
        <v>41409977</v>
      </c>
      <c r="D50" s="127">
        <f>D23+D41</f>
        <v>48476301.590000004</v>
      </c>
    </row>
    <row r="51" spans="1:4" x14ac:dyDescent="0.2">
      <c r="A51" s="6" t="s">
        <v>315</v>
      </c>
      <c r="B51" s="25">
        <v>435</v>
      </c>
      <c r="C51" s="127">
        <v>0</v>
      </c>
      <c r="D51" s="127">
        <f>D49-D50</f>
        <v>2076901.6499999985</v>
      </c>
    </row>
    <row r="52" spans="1:4" x14ac:dyDescent="0.2">
      <c r="A52" s="6" t="s">
        <v>316</v>
      </c>
      <c r="B52" s="25">
        <v>436</v>
      </c>
      <c r="C52" s="127">
        <f>C50-C49</f>
        <v>5546178</v>
      </c>
      <c r="D52" s="127">
        <v>0</v>
      </c>
    </row>
    <row r="53" spans="1:4" x14ac:dyDescent="0.2">
      <c r="A53" s="6" t="s">
        <v>317</v>
      </c>
      <c r="B53" s="25">
        <v>437</v>
      </c>
      <c r="C53" s="127">
        <v>6743639</v>
      </c>
      <c r="D53" s="127">
        <v>4690876</v>
      </c>
    </row>
    <row r="54" spans="1:4" x14ac:dyDescent="0.2">
      <c r="A54" s="6" t="s">
        <v>318</v>
      </c>
      <c r="B54" s="25">
        <v>438</v>
      </c>
      <c r="C54" s="127">
        <v>30588</v>
      </c>
      <c r="D54" s="127">
        <v>5492</v>
      </c>
    </row>
    <row r="55" spans="1:4" x14ac:dyDescent="0.2">
      <c r="A55" s="6" t="s">
        <v>319</v>
      </c>
      <c r="B55" s="25">
        <v>439</v>
      </c>
      <c r="C55" s="127">
        <v>26879</v>
      </c>
      <c r="D55" s="127">
        <v>29631</v>
      </c>
    </row>
    <row r="56" spans="1:4" ht="22.5" customHeight="1" x14ac:dyDescent="0.2">
      <c r="A56" s="12" t="s">
        <v>320</v>
      </c>
      <c r="B56" s="25">
        <v>440</v>
      </c>
      <c r="C56" s="127">
        <f>C53-C52+C54-C55</f>
        <v>1201170</v>
      </c>
      <c r="D56" s="127">
        <f>D53+D51+D54-D55</f>
        <v>6743638.6499999985</v>
      </c>
    </row>
    <row r="57" spans="1:4" x14ac:dyDescent="0.2">
      <c r="C57" s="134"/>
    </row>
    <row r="58" spans="1:4" ht="24.75" customHeight="1" x14ac:dyDescent="0.2">
      <c r="A58" s="14" t="s">
        <v>160</v>
      </c>
      <c r="B58" s="1" t="s">
        <v>162</v>
      </c>
      <c r="C58" s="129" t="s">
        <v>321</v>
      </c>
      <c r="D58" s="135" t="s">
        <v>163</v>
      </c>
    </row>
    <row r="59" spans="1:4" ht="24.75" customHeight="1" x14ac:dyDescent="0.2">
      <c r="A59" s="36" t="s">
        <v>899</v>
      </c>
      <c r="C59" s="136" t="s">
        <v>164</v>
      </c>
      <c r="D59" s="138" t="s">
        <v>902</v>
      </c>
    </row>
    <row r="60" spans="1:4" ht="22.5" customHeight="1" x14ac:dyDescent="0.2"/>
    <row r="61" spans="1:4" ht="48" customHeight="1" x14ac:dyDescent="0.2"/>
  </sheetData>
  <mergeCells count="6">
    <mergeCell ref="B14:B15"/>
    <mergeCell ref="C14:D14"/>
    <mergeCell ref="A10:D10"/>
    <mergeCell ref="A14:A15"/>
    <mergeCell ref="A9:D9"/>
    <mergeCell ref="A11:D11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portrait" r:id="rId1"/>
  <headerFooter alignWithMargins="0"/>
  <rowBreaks count="1" manualBreakCount="1">
    <brk id="6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R35"/>
  <sheetViews>
    <sheetView view="pageBreakPreview" zoomScaleNormal="100" zoomScaleSheetLayoutView="100" workbookViewId="0">
      <selection activeCell="J21" sqref="J21"/>
    </sheetView>
  </sheetViews>
  <sheetFormatPr defaultColWidth="8" defaultRowHeight="12.75" customHeight="1" x14ac:dyDescent="0.2"/>
  <cols>
    <col min="1" max="1" width="10.85546875" style="2" customWidth="1"/>
    <col min="2" max="2" width="5.7109375" style="2" customWidth="1"/>
    <col min="3" max="3" width="57.5703125" style="2" customWidth="1"/>
    <col min="4" max="4" width="7.140625" style="2" customWidth="1"/>
    <col min="5" max="6" width="16.42578125" style="2" customWidth="1"/>
    <col min="7" max="7" width="18.28515625" style="37" hidden="1" customWidth="1"/>
    <col min="8" max="252" width="9.140625" style="37" customWidth="1"/>
  </cols>
  <sheetData>
    <row r="2" spans="2:6" x14ac:dyDescent="0.2">
      <c r="B2" s="2" t="str">
        <f>'1'!A1</f>
        <v>Naziv investicionog fonda: OAIF Future fund</v>
      </c>
    </row>
    <row r="3" spans="2:6" x14ac:dyDescent="0.2">
      <c r="B3" s="2" t="str">
        <f>'1'!A2</f>
        <v xml:space="preserve">Registarski broj investicionog fonda: </v>
      </c>
    </row>
    <row r="4" spans="2:6" x14ac:dyDescent="0.2">
      <c r="B4" s="2" t="str">
        <f>'1'!A3</f>
        <v>Naziv društva za upravljanje investicionim fondom: Društvo za upravljanje investicionim fondovima Kristal invest A.D. Banja Luka</v>
      </c>
    </row>
    <row r="5" spans="2:6" x14ac:dyDescent="0.2">
      <c r="B5" s="2" t="str">
        <f>'1'!A4</f>
        <v>Matični broj društva za upravljanje investicionim fondom: 01935615</v>
      </c>
    </row>
    <row r="6" spans="2:6" x14ac:dyDescent="0.2">
      <c r="B6" s="2" t="str">
        <f>'1'!A5</f>
        <v>JIB društva za upravljanje investicionim fondom: 4400819920004</v>
      </c>
    </row>
    <row r="7" spans="2:6" x14ac:dyDescent="0.2">
      <c r="B7" s="2" t="str">
        <f>'1'!A6</f>
        <v>JIB otvorenog investicionog fonda:</v>
      </c>
    </row>
    <row r="10" spans="2:6" x14ac:dyDescent="0.2">
      <c r="B10" s="150" t="s">
        <v>322</v>
      </c>
      <c r="C10" s="150"/>
      <c r="D10" s="150"/>
      <c r="E10" s="150"/>
      <c r="F10" s="150"/>
    </row>
    <row r="11" spans="2:6" x14ac:dyDescent="0.2">
      <c r="B11" s="150" t="s">
        <v>323</v>
      </c>
      <c r="C11" s="150"/>
      <c r="D11" s="150"/>
      <c r="E11" s="150"/>
      <c r="F11" s="150"/>
    </row>
    <row r="12" spans="2:6" x14ac:dyDescent="0.2">
      <c r="B12" s="1"/>
      <c r="C12" s="1"/>
      <c r="D12" s="1"/>
      <c r="E12" s="125"/>
      <c r="F12" s="125"/>
    </row>
    <row r="13" spans="2:6" ht="25.5" x14ac:dyDescent="0.2">
      <c r="F13" s="21" t="s">
        <v>7</v>
      </c>
    </row>
    <row r="14" spans="2:6" ht="25.5" customHeight="1" x14ac:dyDescent="0.2">
      <c r="B14" s="9" t="s">
        <v>324</v>
      </c>
      <c r="C14" s="4" t="s">
        <v>325</v>
      </c>
      <c r="D14" s="4" t="s">
        <v>10</v>
      </c>
      <c r="E14" s="4" t="s">
        <v>11</v>
      </c>
      <c r="F14" s="4" t="s">
        <v>169</v>
      </c>
    </row>
    <row r="15" spans="2:6" x14ac:dyDescent="0.2">
      <c r="B15" s="38">
        <v>1</v>
      </c>
      <c r="C15" s="38">
        <v>2</v>
      </c>
      <c r="D15" s="38">
        <v>3</v>
      </c>
      <c r="E15" s="38">
        <v>4</v>
      </c>
      <c r="F15" s="38">
        <v>5</v>
      </c>
    </row>
    <row r="16" spans="2:6" ht="19.5" customHeight="1" x14ac:dyDescent="0.2">
      <c r="B16" s="38" t="s">
        <v>326</v>
      </c>
      <c r="C16" s="39" t="s">
        <v>327</v>
      </c>
      <c r="D16" s="38">
        <v>501</v>
      </c>
      <c r="E16" s="40"/>
      <c r="F16" s="40"/>
    </row>
    <row r="17" spans="1:7" ht="20.100000000000001" customHeight="1" x14ac:dyDescent="0.2">
      <c r="B17" s="38" t="s">
        <v>232</v>
      </c>
      <c r="C17" s="39" t="s">
        <v>328</v>
      </c>
      <c r="D17" s="38">
        <v>502</v>
      </c>
      <c r="E17" s="41">
        <v>57599571</v>
      </c>
      <c r="F17" s="41">
        <v>73347180</v>
      </c>
    </row>
    <row r="18" spans="1:7" ht="20.100000000000001" customHeight="1" x14ac:dyDescent="0.2">
      <c r="B18" s="38" t="s">
        <v>234</v>
      </c>
      <c r="C18" s="39" t="s">
        <v>329</v>
      </c>
      <c r="D18" s="38">
        <v>503</v>
      </c>
      <c r="E18" s="42">
        <v>4751928</v>
      </c>
      <c r="F18" s="42">
        <v>5955462</v>
      </c>
    </row>
    <row r="19" spans="1:7" ht="20.100000000000001" customHeight="1" x14ac:dyDescent="0.2">
      <c r="B19" s="38" t="s">
        <v>236</v>
      </c>
      <c r="C19" s="39" t="s">
        <v>330</v>
      </c>
      <c r="D19" s="38">
        <v>504</v>
      </c>
      <c r="E19" s="42">
        <v>12.1213</v>
      </c>
      <c r="F19" s="42">
        <v>12.316000000000001</v>
      </c>
    </row>
    <row r="20" spans="1:7" ht="18.75" customHeight="1" x14ac:dyDescent="0.2">
      <c r="B20" s="38" t="s">
        <v>331</v>
      </c>
      <c r="C20" s="39" t="s">
        <v>332</v>
      </c>
      <c r="D20" s="38">
        <v>505</v>
      </c>
      <c r="E20" s="41"/>
      <c r="F20" s="41"/>
    </row>
    <row r="21" spans="1:7" ht="20.100000000000001" customHeight="1" x14ac:dyDescent="0.2">
      <c r="B21" s="38" t="s">
        <v>232</v>
      </c>
      <c r="C21" s="39" t="s">
        <v>333</v>
      </c>
      <c r="D21" s="38">
        <v>506</v>
      </c>
      <c r="E21" s="41">
        <v>59530131</v>
      </c>
      <c r="F21" s="41">
        <v>57599571</v>
      </c>
    </row>
    <row r="22" spans="1:7" ht="20.100000000000001" customHeight="1" x14ac:dyDescent="0.2">
      <c r="B22" s="38" t="s">
        <v>234</v>
      </c>
      <c r="C22" s="39" t="s">
        <v>334</v>
      </c>
      <c r="D22" s="38">
        <v>507</v>
      </c>
      <c r="E22" s="42">
        <v>4175925</v>
      </c>
      <c r="F22" s="42">
        <v>4751928</v>
      </c>
    </row>
    <row r="23" spans="1:7" ht="20.100000000000001" customHeight="1" x14ac:dyDescent="0.2">
      <c r="B23" s="38" t="s">
        <v>236</v>
      </c>
      <c r="C23" s="39" t="s">
        <v>335</v>
      </c>
      <c r="D23" s="38">
        <v>508</v>
      </c>
      <c r="E23" s="42">
        <v>14.255599999999999</v>
      </c>
      <c r="F23" s="42">
        <v>12.1213</v>
      </c>
    </row>
    <row r="24" spans="1:7" ht="20.100000000000001" customHeight="1" x14ac:dyDescent="0.2">
      <c r="B24" s="38" t="s">
        <v>336</v>
      </c>
      <c r="C24" s="39" t="s">
        <v>337</v>
      </c>
      <c r="D24" s="38">
        <v>509</v>
      </c>
      <c r="E24" s="41"/>
      <c r="F24" s="41"/>
      <c r="G24" s="43" t="s">
        <v>338</v>
      </c>
    </row>
    <row r="25" spans="1:7" ht="18" customHeight="1" x14ac:dyDescent="0.2">
      <c r="B25" s="38" t="s">
        <v>232</v>
      </c>
      <c r="C25" s="39" t="s">
        <v>339</v>
      </c>
      <c r="D25" s="38">
        <v>510</v>
      </c>
      <c r="E25" s="42">
        <v>3.6400079282640933E-2</v>
      </c>
      <c r="F25" s="42">
        <v>3.4967535760389509E-2</v>
      </c>
      <c r="G25" s="44">
        <v>103598555.66</v>
      </c>
    </row>
    <row r="26" spans="1:7" ht="18.75" customHeight="1" x14ac:dyDescent="0.2">
      <c r="B26" s="38" t="s">
        <v>234</v>
      </c>
      <c r="C26" s="39" t="s">
        <v>340</v>
      </c>
      <c r="D26" s="38">
        <v>511</v>
      </c>
      <c r="E26" s="137">
        <v>7.796173615636158E-2</v>
      </c>
      <c r="F26" s="137">
        <v>5.4450170288830911E-3</v>
      </c>
      <c r="G26" s="37" t="s">
        <v>341</v>
      </c>
    </row>
    <row r="27" spans="1:7" ht="20.100000000000001" customHeight="1" x14ac:dyDescent="0.2">
      <c r="B27" s="38" t="s">
        <v>236</v>
      </c>
      <c r="C27" s="39" t="s">
        <v>342</v>
      </c>
      <c r="D27" s="38">
        <v>512</v>
      </c>
      <c r="E27" s="41">
        <v>0</v>
      </c>
      <c r="F27" s="41">
        <v>0</v>
      </c>
    </row>
    <row r="28" spans="1:7" ht="20.100000000000001" customHeight="1" x14ac:dyDescent="0.2">
      <c r="B28" s="38" t="s">
        <v>238</v>
      </c>
      <c r="C28" s="39" t="s">
        <v>343</v>
      </c>
      <c r="D28" s="38">
        <v>513</v>
      </c>
      <c r="E28" s="42">
        <v>3.3500000000000002E-2</v>
      </c>
      <c r="F28" s="42">
        <v>-0.2147</v>
      </c>
    </row>
    <row r="31" spans="1:7" ht="16.5" customHeight="1" x14ac:dyDescent="0.2">
      <c r="A31" s="151" t="s">
        <v>160</v>
      </c>
      <c r="B31" s="151"/>
      <c r="C31" s="15" t="s">
        <v>344</v>
      </c>
      <c r="D31" s="152" t="s">
        <v>162</v>
      </c>
      <c r="E31" s="141" t="s">
        <v>345</v>
      </c>
      <c r="F31" s="141"/>
    </row>
    <row r="32" spans="1:7" ht="16.5" customHeight="1" x14ac:dyDescent="0.2">
      <c r="A32" s="151" t="s">
        <v>901</v>
      </c>
      <c r="B32" s="151"/>
      <c r="C32" s="17" t="s">
        <v>164</v>
      </c>
      <c r="D32" s="152"/>
      <c r="E32" s="141"/>
      <c r="F32" s="141"/>
    </row>
    <row r="33" spans="3:7" x14ac:dyDescent="0.2">
      <c r="E33" s="142" t="s">
        <v>165</v>
      </c>
      <c r="F33" s="142"/>
    </row>
    <row r="34" spans="3:7" ht="17.25" customHeight="1" x14ac:dyDescent="0.2"/>
    <row r="35" spans="3:7" ht="23.25" customHeight="1" x14ac:dyDescent="0.4">
      <c r="C35" s="145"/>
      <c r="D35" s="145"/>
      <c r="E35" s="145"/>
      <c r="F35" s="145"/>
      <c r="G35" s="145"/>
    </row>
  </sheetData>
  <mergeCells count="8">
    <mergeCell ref="C35:G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0"/>
  <sheetViews>
    <sheetView view="pageBreakPreview" topLeftCell="A58" zoomScaleNormal="100" zoomScaleSheetLayoutView="100" workbookViewId="0">
      <selection activeCell="I84" sqref="I84"/>
    </sheetView>
  </sheetViews>
  <sheetFormatPr defaultColWidth="8" defaultRowHeight="12.75" customHeight="1" x14ac:dyDescent="0.2"/>
  <cols>
    <col min="1" max="1" width="47" style="21" customWidth="1"/>
    <col min="2" max="2" width="10.7109375" style="45" customWidth="1"/>
    <col min="3" max="3" width="11.85546875" style="3" customWidth="1"/>
    <col min="4" max="4" width="5.140625" style="2" customWidth="1"/>
    <col min="5" max="5" width="12.5703125" style="46" customWidth="1"/>
    <col min="6" max="6" width="5.28515625" style="15" customWidth="1"/>
    <col min="7" max="7" width="12.7109375" style="47" customWidth="1"/>
    <col min="8" max="8" width="5.28515625" style="15" customWidth="1"/>
    <col min="9" max="9" width="16.5703125" style="48" customWidth="1"/>
    <col min="10" max="10" width="7.5703125" style="15" customWidth="1"/>
    <col min="11" max="11" width="12" style="47" customWidth="1"/>
    <col min="12" max="12" width="5.42578125" style="49" customWidth="1"/>
    <col min="13" max="13" width="16.85546875" style="48" customWidth="1"/>
    <col min="14" max="14" width="6.42578125" style="15" customWidth="1"/>
    <col min="15" max="15" width="13.140625" style="47" customWidth="1"/>
    <col min="16" max="16" width="6.42578125" style="15" customWidth="1"/>
    <col min="17" max="17" width="13.28515625" style="47" customWidth="1"/>
    <col min="18" max="18" width="32.42578125" style="2" hidden="1" customWidth="1"/>
    <col min="19" max="19" width="14.85546875" style="2" hidden="1" customWidth="1"/>
    <col min="20" max="20" width="9.140625" style="2" customWidth="1"/>
    <col min="21" max="21" width="21" style="2" customWidth="1"/>
    <col min="22" max="256" width="9.140625" style="2" customWidth="1"/>
  </cols>
  <sheetData>
    <row r="1" spans="1:18" x14ac:dyDescent="0.2">
      <c r="A1" s="2" t="str">
        <f>'1'!A1</f>
        <v>Naziv investicionog fonda: OAIF Future fund</v>
      </c>
    </row>
    <row r="2" spans="1:18" x14ac:dyDescent="0.2">
      <c r="A2" s="2" t="str">
        <f>'1'!A2</f>
        <v xml:space="preserve">Registarski broj investicionog fonda: </v>
      </c>
    </row>
    <row r="3" spans="1:18" x14ac:dyDescent="0.2">
      <c r="A3" s="2" t="str">
        <f>'1'!A3</f>
        <v>Naziv društva za upravljanje investicionim fondom: Društvo za upravljanje investicionim fondovima Kristal invest A.D. Banja Luka</v>
      </c>
    </row>
    <row r="4" spans="1:18" x14ac:dyDescent="0.2">
      <c r="A4" s="2" t="str">
        <f>'1'!A4</f>
        <v>Matični broj društva za upravljanje investicionim fondom: 01935615</v>
      </c>
    </row>
    <row r="5" spans="1:18" x14ac:dyDescent="0.2">
      <c r="A5" s="2" t="str">
        <f>'1'!A5</f>
        <v>JIB društva za upravljanje investicionim fondom: 4400819920004</v>
      </c>
    </row>
    <row r="6" spans="1:18" x14ac:dyDescent="0.2">
      <c r="A6" s="2" t="str">
        <f>'1'!A6</f>
        <v>JIB otvorenog investicionog fonda:</v>
      </c>
    </row>
    <row r="8" spans="1:18" x14ac:dyDescent="0.2">
      <c r="A8" s="150" t="s">
        <v>346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</row>
    <row r="9" spans="1:18" x14ac:dyDescent="0.2">
      <c r="A9" s="150" t="s">
        <v>347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</row>
    <row r="10" spans="1:18" x14ac:dyDescent="0.2">
      <c r="A10" s="16"/>
      <c r="B10" s="50"/>
      <c r="C10" s="51"/>
      <c r="D10" s="52"/>
      <c r="E10" s="53"/>
      <c r="F10" s="54"/>
      <c r="G10" s="55"/>
      <c r="H10" s="54"/>
      <c r="I10" s="56"/>
      <c r="J10" s="54"/>
      <c r="K10" s="55"/>
      <c r="L10" s="57"/>
      <c r="M10" s="56"/>
      <c r="N10" s="54"/>
      <c r="O10" s="55"/>
      <c r="P10" s="54"/>
      <c r="Q10" s="55"/>
    </row>
    <row r="11" spans="1:18" x14ac:dyDescent="0.2">
      <c r="A11" s="21" t="s">
        <v>348</v>
      </c>
      <c r="C11" s="126"/>
    </row>
    <row r="12" spans="1:18" ht="45.75" customHeight="1" x14ac:dyDescent="0.2">
      <c r="A12" s="161" t="s">
        <v>349</v>
      </c>
      <c r="B12" s="162"/>
      <c r="C12" s="163"/>
      <c r="D12" s="153" t="s">
        <v>10</v>
      </c>
      <c r="E12" s="164" t="s">
        <v>350</v>
      </c>
      <c r="F12" s="153" t="s">
        <v>10</v>
      </c>
      <c r="G12" s="156" t="s">
        <v>351</v>
      </c>
      <c r="H12" s="153" t="s">
        <v>10</v>
      </c>
      <c r="I12" s="166" t="s">
        <v>352</v>
      </c>
      <c r="J12" s="153" t="s">
        <v>10</v>
      </c>
      <c r="K12" s="156" t="s">
        <v>353</v>
      </c>
      <c r="L12" s="158" t="s">
        <v>10</v>
      </c>
      <c r="M12" s="166" t="s">
        <v>354</v>
      </c>
      <c r="N12" s="153" t="s">
        <v>10</v>
      </c>
      <c r="O12" s="156" t="s">
        <v>355</v>
      </c>
      <c r="P12" s="153" t="s">
        <v>10</v>
      </c>
      <c r="Q12" s="156" t="s">
        <v>356</v>
      </c>
      <c r="R12" s="58"/>
    </row>
    <row r="13" spans="1:18" ht="63" customHeight="1" x14ac:dyDescent="0.2">
      <c r="A13" s="4" t="s">
        <v>357</v>
      </c>
      <c r="B13" s="4" t="s">
        <v>358</v>
      </c>
      <c r="C13" s="4" t="s">
        <v>359</v>
      </c>
      <c r="D13" s="154"/>
      <c r="E13" s="165"/>
      <c r="F13" s="154"/>
      <c r="G13" s="157"/>
      <c r="H13" s="154"/>
      <c r="I13" s="167"/>
      <c r="J13" s="154"/>
      <c r="K13" s="157"/>
      <c r="L13" s="159"/>
      <c r="M13" s="167"/>
      <c r="N13" s="154"/>
      <c r="O13" s="157"/>
      <c r="P13" s="154"/>
      <c r="Q13" s="157"/>
      <c r="R13" s="58">
        <v>102235371.31999999</v>
      </c>
    </row>
    <row r="14" spans="1:18" x14ac:dyDescent="0.2">
      <c r="A14" s="161">
        <v>1</v>
      </c>
      <c r="B14" s="162"/>
      <c r="C14" s="163"/>
      <c r="D14" s="155"/>
      <c r="E14" s="59">
        <v>2</v>
      </c>
      <c r="F14" s="155"/>
      <c r="G14" s="59">
        <v>3</v>
      </c>
      <c r="H14" s="155"/>
      <c r="I14" s="4">
        <v>4</v>
      </c>
      <c r="J14" s="155"/>
      <c r="K14" s="59">
        <v>5</v>
      </c>
      <c r="L14" s="160"/>
      <c r="M14" s="4">
        <v>6</v>
      </c>
      <c r="N14" s="155"/>
      <c r="O14" s="59">
        <v>7</v>
      </c>
      <c r="P14" s="155"/>
      <c r="Q14" s="59">
        <v>8</v>
      </c>
      <c r="R14" s="58"/>
    </row>
    <row r="15" spans="1:18" ht="19.5" customHeight="1" x14ac:dyDescent="0.2">
      <c r="A15" s="60" t="s">
        <v>360</v>
      </c>
      <c r="B15" s="4"/>
      <c r="C15" s="25"/>
      <c r="D15" s="38" t="s">
        <v>361</v>
      </c>
      <c r="E15" s="61"/>
      <c r="F15" s="62" t="s">
        <v>362</v>
      </c>
      <c r="G15" s="63"/>
      <c r="H15" s="64" t="s">
        <v>363</v>
      </c>
      <c r="I15" s="65"/>
      <c r="J15" s="64" t="s">
        <v>364</v>
      </c>
      <c r="K15" s="66"/>
      <c r="L15" s="64" t="s">
        <v>365</v>
      </c>
      <c r="M15" s="67"/>
      <c r="N15" s="62" t="s">
        <v>366</v>
      </c>
      <c r="O15" s="66"/>
      <c r="P15" s="62" t="s">
        <v>367</v>
      </c>
      <c r="Q15" s="66"/>
      <c r="R15" s="68"/>
    </row>
    <row r="16" spans="1:18" ht="19.5" customHeight="1" x14ac:dyDescent="0.2">
      <c r="A16" s="60" t="s">
        <v>368</v>
      </c>
      <c r="B16" s="4"/>
      <c r="C16" s="25"/>
      <c r="D16" s="38" t="s">
        <v>369</v>
      </c>
      <c r="E16" s="61"/>
      <c r="F16" s="62" t="s">
        <v>370</v>
      </c>
      <c r="G16" s="63"/>
      <c r="H16" s="64" t="s">
        <v>371</v>
      </c>
      <c r="I16" s="65">
        <v>23200783.390000001</v>
      </c>
      <c r="J16" s="64" t="s">
        <v>372</v>
      </c>
      <c r="K16" s="66"/>
      <c r="L16" s="64" t="s">
        <v>373</v>
      </c>
      <c r="M16" s="67">
        <v>28020916.800000001</v>
      </c>
      <c r="N16" s="62" t="s">
        <v>374</v>
      </c>
      <c r="O16" s="66"/>
      <c r="P16" s="62" t="s">
        <v>375</v>
      </c>
      <c r="Q16" s="66">
        <v>46.927100000000003</v>
      </c>
      <c r="R16" s="68"/>
    </row>
    <row r="17" spans="1:18" ht="19.5" customHeight="1" x14ac:dyDescent="0.2">
      <c r="A17" s="60" t="s">
        <v>376</v>
      </c>
      <c r="B17" s="4" t="s">
        <v>377</v>
      </c>
      <c r="C17" s="25" t="s">
        <v>378</v>
      </c>
      <c r="D17" s="38"/>
      <c r="E17" s="61">
        <v>54812</v>
      </c>
      <c r="F17" s="62"/>
      <c r="G17" s="63">
        <v>8.7942999999999998</v>
      </c>
      <c r="H17" s="64"/>
      <c r="I17" s="65">
        <v>482033.17</v>
      </c>
      <c r="J17" s="64"/>
      <c r="K17" s="66">
        <v>11.962899999999999</v>
      </c>
      <c r="L17" s="64"/>
      <c r="M17" s="67">
        <v>655710.47</v>
      </c>
      <c r="N17" s="62"/>
      <c r="O17" s="66">
        <v>8.6400000000000005E-2</v>
      </c>
      <c r="P17" s="62"/>
      <c r="Q17" s="66">
        <v>1.0981000000000001</v>
      </c>
      <c r="R17" s="68"/>
    </row>
    <row r="18" spans="1:18" ht="19.5" customHeight="1" x14ac:dyDescent="0.2">
      <c r="A18" s="60" t="s">
        <v>379</v>
      </c>
      <c r="B18" s="4" t="s">
        <v>377</v>
      </c>
      <c r="C18" s="25" t="s">
        <v>380</v>
      </c>
      <c r="D18" s="38"/>
      <c r="E18" s="61">
        <v>1410031</v>
      </c>
      <c r="F18" s="62"/>
      <c r="G18" s="63">
        <v>0.57999999999999996</v>
      </c>
      <c r="H18" s="64"/>
      <c r="I18" s="65">
        <v>817817.98</v>
      </c>
      <c r="J18" s="64"/>
      <c r="K18" s="66">
        <v>0.45</v>
      </c>
      <c r="L18" s="64"/>
      <c r="M18" s="67">
        <v>634513.94999999995</v>
      </c>
      <c r="N18" s="62"/>
      <c r="O18" s="66">
        <v>8.1562999999999999</v>
      </c>
      <c r="P18" s="62"/>
      <c r="Q18" s="66">
        <v>1.0626</v>
      </c>
      <c r="R18" s="68"/>
    </row>
    <row r="19" spans="1:18" ht="19.5" customHeight="1" x14ac:dyDescent="0.2">
      <c r="A19" s="60" t="s">
        <v>381</v>
      </c>
      <c r="B19" s="4" t="s">
        <v>377</v>
      </c>
      <c r="C19" s="25" t="s">
        <v>382</v>
      </c>
      <c r="D19" s="38"/>
      <c r="E19" s="61">
        <v>10344</v>
      </c>
      <c r="F19" s="62"/>
      <c r="G19" s="63">
        <v>0.47</v>
      </c>
      <c r="H19" s="64"/>
      <c r="I19" s="65">
        <v>4861.68</v>
      </c>
      <c r="J19" s="64"/>
      <c r="K19" s="66">
        <v>0.4</v>
      </c>
      <c r="L19" s="64"/>
      <c r="M19" s="67">
        <v>4137.6000000000004</v>
      </c>
      <c r="N19" s="62"/>
      <c r="O19" s="66">
        <v>0.1077</v>
      </c>
      <c r="P19" s="62"/>
      <c r="Q19" s="66">
        <v>6.8999999999999999E-3</v>
      </c>
      <c r="R19" s="68"/>
    </row>
    <row r="20" spans="1:18" ht="19.5" customHeight="1" x14ac:dyDescent="0.2">
      <c r="A20" s="60" t="s">
        <v>383</v>
      </c>
      <c r="B20" s="4" t="s">
        <v>377</v>
      </c>
      <c r="C20" s="25" t="s">
        <v>384</v>
      </c>
      <c r="D20" s="38"/>
      <c r="E20" s="61">
        <v>22381182</v>
      </c>
      <c r="F20" s="62"/>
      <c r="G20" s="63">
        <v>0.22500000000000001</v>
      </c>
      <c r="H20" s="64"/>
      <c r="I20" s="65">
        <v>5035765.95</v>
      </c>
      <c r="J20" s="64"/>
      <c r="K20" s="66">
        <v>0.2399</v>
      </c>
      <c r="L20" s="64"/>
      <c r="M20" s="67">
        <v>5369245.5599999996</v>
      </c>
      <c r="N20" s="62"/>
      <c r="O20" s="66">
        <v>5.0640999999999998</v>
      </c>
      <c r="P20" s="62"/>
      <c r="Q20" s="66">
        <v>8.9920000000000009</v>
      </c>
      <c r="R20" s="68"/>
    </row>
    <row r="21" spans="1:18" ht="19.5" customHeight="1" x14ac:dyDescent="0.2">
      <c r="A21" s="60" t="s">
        <v>385</v>
      </c>
      <c r="B21" s="4" t="s">
        <v>377</v>
      </c>
      <c r="C21" s="25" t="s">
        <v>386</v>
      </c>
      <c r="D21" s="38"/>
      <c r="E21" s="61">
        <v>2829464</v>
      </c>
      <c r="F21" s="62"/>
      <c r="G21" s="63">
        <v>0.32479999999999998</v>
      </c>
      <c r="H21" s="64"/>
      <c r="I21" s="65">
        <v>918948.07</v>
      </c>
      <c r="J21" s="64"/>
      <c r="K21" s="66">
        <v>0.32400000000000001</v>
      </c>
      <c r="L21" s="64"/>
      <c r="M21" s="67">
        <v>916746.34</v>
      </c>
      <c r="N21" s="62"/>
      <c r="O21" s="66">
        <v>2.7644000000000002</v>
      </c>
      <c r="P21" s="62"/>
      <c r="Q21" s="66">
        <v>1.5353000000000001</v>
      </c>
      <c r="R21" s="68"/>
    </row>
    <row r="22" spans="1:18" ht="19.5" customHeight="1" x14ac:dyDescent="0.2">
      <c r="A22" s="60" t="s">
        <v>387</v>
      </c>
      <c r="B22" s="4" t="s">
        <v>377</v>
      </c>
      <c r="C22" s="25" t="s">
        <v>388</v>
      </c>
      <c r="D22" s="38"/>
      <c r="E22" s="61">
        <v>20567648</v>
      </c>
      <c r="F22" s="62"/>
      <c r="G22" s="63">
        <v>0.20150000000000001</v>
      </c>
      <c r="H22" s="64"/>
      <c r="I22" s="65">
        <v>4144381.07</v>
      </c>
      <c r="J22" s="64"/>
      <c r="K22" s="66">
        <v>0.21690000000000001</v>
      </c>
      <c r="L22" s="64"/>
      <c r="M22" s="67">
        <v>4461122.8499999996</v>
      </c>
      <c r="N22" s="62"/>
      <c r="O22" s="66">
        <v>5.34</v>
      </c>
      <c r="P22" s="62"/>
      <c r="Q22" s="66">
        <v>7.4710999999999999</v>
      </c>
      <c r="R22" s="68"/>
    </row>
    <row r="23" spans="1:18" ht="19.5" customHeight="1" x14ac:dyDescent="0.2">
      <c r="A23" s="60" t="s">
        <v>389</v>
      </c>
      <c r="B23" s="4" t="s">
        <v>377</v>
      </c>
      <c r="C23" s="25" t="s">
        <v>390</v>
      </c>
      <c r="D23" s="38"/>
      <c r="E23" s="61">
        <v>135161</v>
      </c>
      <c r="F23" s="62"/>
      <c r="G23" s="63">
        <v>0.41799999999999998</v>
      </c>
      <c r="H23" s="64"/>
      <c r="I23" s="65">
        <v>56497.3</v>
      </c>
      <c r="J23" s="64"/>
      <c r="K23" s="66">
        <v>0.33529999999999999</v>
      </c>
      <c r="L23" s="64"/>
      <c r="M23" s="67">
        <v>45319.48</v>
      </c>
      <c r="N23" s="62"/>
      <c r="O23" s="66">
        <v>1.1208</v>
      </c>
      <c r="P23" s="62"/>
      <c r="Q23" s="66">
        <v>7.5899999999999995E-2</v>
      </c>
      <c r="R23" s="68"/>
    </row>
    <row r="24" spans="1:18" ht="19.5" customHeight="1" x14ac:dyDescent="0.2">
      <c r="A24" s="60" t="s">
        <v>391</v>
      </c>
      <c r="B24" s="4" t="s">
        <v>377</v>
      </c>
      <c r="C24" s="25" t="s">
        <v>392</v>
      </c>
      <c r="D24" s="38"/>
      <c r="E24" s="61">
        <v>6453377</v>
      </c>
      <c r="F24" s="62"/>
      <c r="G24" s="63">
        <v>0.1</v>
      </c>
      <c r="H24" s="64"/>
      <c r="I24" s="65">
        <v>645337.69999999995</v>
      </c>
      <c r="J24" s="64"/>
      <c r="K24" s="66">
        <v>0.1</v>
      </c>
      <c r="L24" s="64"/>
      <c r="M24" s="67">
        <v>645337.69999999995</v>
      </c>
      <c r="N24" s="62"/>
      <c r="O24" s="66">
        <v>5.9537000000000004</v>
      </c>
      <c r="P24" s="62"/>
      <c r="Q24" s="66">
        <v>1.0808</v>
      </c>
      <c r="R24" s="68"/>
    </row>
    <row r="25" spans="1:18" ht="19.5" customHeight="1" x14ac:dyDescent="0.2">
      <c r="A25" s="60" t="s">
        <v>393</v>
      </c>
      <c r="B25" s="4" t="s">
        <v>377</v>
      </c>
      <c r="C25" s="25" t="s">
        <v>394</v>
      </c>
      <c r="D25" s="38"/>
      <c r="E25" s="61">
        <v>774096</v>
      </c>
      <c r="F25" s="62"/>
      <c r="G25" s="63">
        <v>0.55810000000000004</v>
      </c>
      <c r="H25" s="64"/>
      <c r="I25" s="65">
        <v>432022.98</v>
      </c>
      <c r="J25" s="64"/>
      <c r="K25" s="66">
        <v>0.38229999999999997</v>
      </c>
      <c r="L25" s="64"/>
      <c r="M25" s="67">
        <v>295936.90000000002</v>
      </c>
      <c r="N25" s="62"/>
      <c r="O25" s="66">
        <v>10</v>
      </c>
      <c r="P25" s="62"/>
      <c r="Q25" s="66">
        <v>0.49559999999999998</v>
      </c>
      <c r="R25" s="68"/>
    </row>
    <row r="26" spans="1:18" ht="19.5" customHeight="1" x14ac:dyDescent="0.2">
      <c r="A26" s="60" t="s">
        <v>395</v>
      </c>
      <c r="B26" s="4" t="s">
        <v>377</v>
      </c>
      <c r="C26" s="25" t="s">
        <v>396</v>
      </c>
      <c r="D26" s="38"/>
      <c r="E26" s="61">
        <v>1041175</v>
      </c>
      <c r="F26" s="62"/>
      <c r="G26" s="63">
        <v>0</v>
      </c>
      <c r="H26" s="64"/>
      <c r="I26" s="65">
        <v>0</v>
      </c>
      <c r="J26" s="64"/>
      <c r="K26" s="66">
        <v>0</v>
      </c>
      <c r="L26" s="64"/>
      <c r="M26" s="67">
        <v>0</v>
      </c>
      <c r="N26" s="62"/>
      <c r="O26" s="66">
        <v>8.7622999999999998</v>
      </c>
      <c r="P26" s="62"/>
      <c r="Q26" s="66">
        <v>0</v>
      </c>
      <c r="R26" s="68"/>
    </row>
    <row r="27" spans="1:18" ht="19.5" customHeight="1" x14ac:dyDescent="0.2">
      <c r="A27" s="60" t="s">
        <v>397</v>
      </c>
      <c r="B27" s="4" t="s">
        <v>377</v>
      </c>
      <c r="C27" s="25" t="s">
        <v>398</v>
      </c>
      <c r="D27" s="38"/>
      <c r="E27" s="61">
        <v>10361604</v>
      </c>
      <c r="F27" s="62"/>
      <c r="G27" s="63">
        <v>0.99</v>
      </c>
      <c r="H27" s="64"/>
      <c r="I27" s="65">
        <v>10257987.960000001</v>
      </c>
      <c r="J27" s="64"/>
      <c r="K27" s="66">
        <v>1.4100999999999999</v>
      </c>
      <c r="L27" s="64"/>
      <c r="M27" s="67">
        <v>14610897.800000001</v>
      </c>
      <c r="N27" s="62"/>
      <c r="O27" s="66">
        <v>2.1086999999999998</v>
      </c>
      <c r="P27" s="62"/>
      <c r="Q27" s="66">
        <v>24.469100000000001</v>
      </c>
      <c r="R27" s="68"/>
    </row>
    <row r="28" spans="1:18" ht="19.5" customHeight="1" x14ac:dyDescent="0.2">
      <c r="A28" s="60" t="s">
        <v>399</v>
      </c>
      <c r="B28" s="4" t="s">
        <v>377</v>
      </c>
      <c r="C28" s="25" t="s">
        <v>400</v>
      </c>
      <c r="D28" s="38"/>
      <c r="E28" s="61">
        <v>1212270</v>
      </c>
      <c r="F28" s="62"/>
      <c r="G28" s="63">
        <v>0.22800000000000001</v>
      </c>
      <c r="H28" s="64"/>
      <c r="I28" s="65">
        <v>276397.56</v>
      </c>
      <c r="J28" s="64"/>
      <c r="K28" s="66">
        <v>0.22800000000000001</v>
      </c>
      <c r="L28" s="64"/>
      <c r="M28" s="67">
        <v>276397.56</v>
      </c>
      <c r="N28" s="62"/>
      <c r="O28" s="66">
        <v>10</v>
      </c>
      <c r="P28" s="62"/>
      <c r="Q28" s="66">
        <v>0.46289999999999998</v>
      </c>
      <c r="R28" s="68"/>
    </row>
    <row r="29" spans="1:18" ht="19.5" customHeight="1" x14ac:dyDescent="0.2">
      <c r="A29" s="60" t="s">
        <v>401</v>
      </c>
      <c r="B29" s="4" t="s">
        <v>377</v>
      </c>
      <c r="C29" s="25" t="s">
        <v>402</v>
      </c>
      <c r="D29" s="38"/>
      <c r="E29" s="61">
        <v>602114</v>
      </c>
      <c r="F29" s="62"/>
      <c r="G29" s="63">
        <v>0.21379999999999999</v>
      </c>
      <c r="H29" s="64"/>
      <c r="I29" s="65">
        <v>128731.97</v>
      </c>
      <c r="J29" s="64"/>
      <c r="K29" s="66">
        <v>0.17530000000000001</v>
      </c>
      <c r="L29" s="64"/>
      <c r="M29" s="67">
        <v>105550.58</v>
      </c>
      <c r="N29" s="62"/>
      <c r="O29" s="66">
        <v>10</v>
      </c>
      <c r="P29" s="62"/>
      <c r="Q29" s="66">
        <v>0.17680000000000001</v>
      </c>
      <c r="R29" s="68"/>
    </row>
    <row r="30" spans="1:18" ht="19.5" customHeight="1" x14ac:dyDescent="0.2">
      <c r="A30" s="60" t="s">
        <v>403</v>
      </c>
      <c r="B30" s="4"/>
      <c r="C30" s="25"/>
      <c r="D30" s="38" t="s">
        <v>404</v>
      </c>
      <c r="E30" s="61"/>
      <c r="F30" s="62" t="s">
        <v>405</v>
      </c>
      <c r="G30" s="63"/>
      <c r="H30" s="64" t="s">
        <v>406</v>
      </c>
      <c r="I30" s="65"/>
      <c r="J30" s="64" t="s">
        <v>407</v>
      </c>
      <c r="K30" s="66"/>
      <c r="L30" s="64" t="s">
        <v>408</v>
      </c>
      <c r="M30" s="67"/>
      <c r="N30" s="62" t="s">
        <v>409</v>
      </c>
      <c r="O30" s="66"/>
      <c r="P30" s="62" t="s">
        <v>410</v>
      </c>
      <c r="Q30" s="66"/>
      <c r="R30" s="68"/>
    </row>
    <row r="31" spans="1:18" ht="19.5" customHeight="1" x14ac:dyDescent="0.2">
      <c r="A31" s="60" t="s">
        <v>411</v>
      </c>
      <c r="B31" s="4"/>
      <c r="C31" s="25"/>
      <c r="D31" s="38" t="s">
        <v>412</v>
      </c>
      <c r="E31" s="61"/>
      <c r="F31" s="62" t="s">
        <v>413</v>
      </c>
      <c r="G31" s="63"/>
      <c r="H31" s="64" t="s">
        <v>414</v>
      </c>
      <c r="I31" s="65"/>
      <c r="J31" s="64" t="s">
        <v>415</v>
      </c>
      <c r="K31" s="66"/>
      <c r="L31" s="64" t="s">
        <v>416</v>
      </c>
      <c r="M31" s="67"/>
      <c r="N31" s="62" t="s">
        <v>417</v>
      </c>
      <c r="O31" s="66"/>
      <c r="P31" s="62" t="s">
        <v>418</v>
      </c>
      <c r="Q31" s="66"/>
      <c r="R31" s="68"/>
    </row>
    <row r="32" spans="1:18" ht="19.5" customHeight="1" x14ac:dyDescent="0.2">
      <c r="A32" s="60" t="s">
        <v>419</v>
      </c>
      <c r="B32" s="4"/>
      <c r="C32" s="25"/>
      <c r="D32" s="38" t="s">
        <v>420</v>
      </c>
      <c r="E32" s="61"/>
      <c r="F32" s="62" t="s">
        <v>421</v>
      </c>
      <c r="G32" s="63"/>
      <c r="H32" s="64" t="s">
        <v>422</v>
      </c>
      <c r="I32" s="65">
        <v>23200783.390000001</v>
      </c>
      <c r="J32" s="64" t="s">
        <v>423</v>
      </c>
      <c r="K32" s="66"/>
      <c r="L32" s="64" t="s">
        <v>424</v>
      </c>
      <c r="M32" s="67">
        <v>28020916.800000001</v>
      </c>
      <c r="N32" s="62" t="s">
        <v>425</v>
      </c>
      <c r="O32" s="66"/>
      <c r="P32" s="62" t="s">
        <v>426</v>
      </c>
      <c r="Q32" s="66">
        <v>46.927100000000003</v>
      </c>
      <c r="R32" s="68"/>
    </row>
    <row r="33" spans="1:18" ht="19.5" customHeight="1" x14ac:dyDescent="0.2">
      <c r="A33" s="60" t="s">
        <v>427</v>
      </c>
      <c r="B33" s="4"/>
      <c r="C33" s="25"/>
      <c r="D33" s="38" t="s">
        <v>428</v>
      </c>
      <c r="E33" s="61"/>
      <c r="F33" s="62" t="s">
        <v>429</v>
      </c>
      <c r="G33" s="63"/>
      <c r="H33" s="64" t="s">
        <v>430</v>
      </c>
      <c r="I33" s="65"/>
      <c r="J33" s="64" t="s">
        <v>431</v>
      </c>
      <c r="K33" s="66"/>
      <c r="L33" s="64" t="s">
        <v>432</v>
      </c>
      <c r="M33" s="67"/>
      <c r="N33" s="62" t="s">
        <v>433</v>
      </c>
      <c r="O33" s="66"/>
      <c r="P33" s="62" t="s">
        <v>434</v>
      </c>
      <c r="Q33" s="66"/>
      <c r="R33" s="68"/>
    </row>
    <row r="34" spans="1:18" ht="19.5" customHeight="1" x14ac:dyDescent="0.2">
      <c r="A34" s="60" t="s">
        <v>368</v>
      </c>
      <c r="B34" s="4"/>
      <c r="C34" s="25"/>
      <c r="D34" s="38" t="s">
        <v>435</v>
      </c>
      <c r="E34" s="61"/>
      <c r="F34" s="62" t="s">
        <v>436</v>
      </c>
      <c r="G34" s="63"/>
      <c r="H34" s="64" t="s">
        <v>437</v>
      </c>
      <c r="I34" s="65">
        <v>14279599.93</v>
      </c>
      <c r="J34" s="64" t="s">
        <v>438</v>
      </c>
      <c r="K34" s="66"/>
      <c r="L34" s="64" t="s">
        <v>439</v>
      </c>
      <c r="M34" s="67">
        <v>14257226.689999999</v>
      </c>
      <c r="N34" s="62" t="s">
        <v>440</v>
      </c>
      <c r="O34" s="66"/>
      <c r="P34" s="62" t="s">
        <v>441</v>
      </c>
      <c r="Q34" s="66">
        <v>23.876799999999999</v>
      </c>
      <c r="R34" s="68"/>
    </row>
    <row r="35" spans="1:18" ht="19.5" customHeight="1" x14ac:dyDescent="0.2">
      <c r="A35" s="60" t="s">
        <v>442</v>
      </c>
      <c r="B35" s="4" t="s">
        <v>377</v>
      </c>
      <c r="C35" s="25" t="s">
        <v>443</v>
      </c>
      <c r="D35" s="38"/>
      <c r="E35" s="61">
        <v>2040</v>
      </c>
      <c r="F35" s="62"/>
      <c r="G35" s="63">
        <v>218.55940000000001</v>
      </c>
      <c r="H35" s="64"/>
      <c r="I35" s="65">
        <v>445861.27</v>
      </c>
      <c r="J35" s="64"/>
      <c r="K35" s="66">
        <v>306.4203</v>
      </c>
      <c r="L35" s="64"/>
      <c r="M35" s="67">
        <v>625097.41</v>
      </c>
      <c r="N35" s="62"/>
      <c r="O35" s="66">
        <v>0</v>
      </c>
      <c r="P35" s="62"/>
      <c r="Q35" s="66">
        <v>1.0468999999999999</v>
      </c>
      <c r="R35" s="68"/>
    </row>
    <row r="36" spans="1:18" ht="19.5" customHeight="1" x14ac:dyDescent="0.2">
      <c r="A36" s="60" t="s">
        <v>444</v>
      </c>
      <c r="B36" s="4" t="s">
        <v>377</v>
      </c>
      <c r="C36" s="25" t="s">
        <v>445</v>
      </c>
      <c r="D36" s="38"/>
      <c r="E36" s="61">
        <v>1782</v>
      </c>
      <c r="F36" s="62"/>
      <c r="G36" s="63">
        <v>392.5351</v>
      </c>
      <c r="H36" s="64"/>
      <c r="I36" s="65">
        <v>699497.51</v>
      </c>
      <c r="J36" s="64"/>
      <c r="K36" s="66">
        <v>406.12810000000002</v>
      </c>
      <c r="L36" s="64"/>
      <c r="M36" s="67">
        <v>723720.27</v>
      </c>
      <c r="N36" s="62"/>
      <c r="O36" s="66">
        <v>4.0000000000000002E-4</v>
      </c>
      <c r="P36" s="62"/>
      <c r="Q36" s="66">
        <v>1.212</v>
      </c>
      <c r="R36" s="68"/>
    </row>
    <row r="37" spans="1:18" ht="19.5" customHeight="1" x14ac:dyDescent="0.2">
      <c r="A37" s="60" t="s">
        <v>446</v>
      </c>
      <c r="B37" s="4" t="s">
        <v>377</v>
      </c>
      <c r="C37" s="25" t="s">
        <v>447</v>
      </c>
      <c r="D37" s="38"/>
      <c r="E37" s="61">
        <v>2170</v>
      </c>
      <c r="F37" s="62"/>
      <c r="G37" s="63">
        <v>345.1746</v>
      </c>
      <c r="H37" s="64"/>
      <c r="I37" s="65">
        <v>749028.96</v>
      </c>
      <c r="J37" s="64"/>
      <c r="K37" s="66">
        <v>204.98769999999999</v>
      </c>
      <c r="L37" s="64"/>
      <c r="M37" s="67">
        <v>444823.32</v>
      </c>
      <c r="N37" s="62"/>
      <c r="O37" s="66">
        <v>1E-4</v>
      </c>
      <c r="P37" s="62"/>
      <c r="Q37" s="66">
        <v>0.745</v>
      </c>
      <c r="R37" s="68"/>
    </row>
    <row r="38" spans="1:18" ht="19.5" customHeight="1" x14ac:dyDescent="0.2">
      <c r="A38" s="60" t="s">
        <v>448</v>
      </c>
      <c r="B38" s="4" t="s">
        <v>377</v>
      </c>
      <c r="C38" s="25" t="s">
        <v>449</v>
      </c>
      <c r="D38" s="38"/>
      <c r="E38" s="61">
        <v>2300</v>
      </c>
      <c r="F38" s="62"/>
      <c r="G38" s="63">
        <v>325.16950000000003</v>
      </c>
      <c r="H38" s="64"/>
      <c r="I38" s="65">
        <v>747889.77</v>
      </c>
      <c r="J38" s="64"/>
      <c r="K38" s="66">
        <v>256.75659999999999</v>
      </c>
      <c r="L38" s="64"/>
      <c r="M38" s="67">
        <v>590540.26</v>
      </c>
      <c r="N38" s="62"/>
      <c r="O38" s="66">
        <v>6.9999999999999999E-4</v>
      </c>
      <c r="P38" s="62"/>
      <c r="Q38" s="66">
        <v>0.98899999999999999</v>
      </c>
      <c r="R38" s="68"/>
    </row>
    <row r="39" spans="1:18" ht="19.5" customHeight="1" x14ac:dyDescent="0.2">
      <c r="A39" s="60" t="s">
        <v>450</v>
      </c>
      <c r="B39" s="4" t="s">
        <v>377</v>
      </c>
      <c r="C39" s="25" t="s">
        <v>451</v>
      </c>
      <c r="D39" s="38"/>
      <c r="E39" s="61">
        <v>5375</v>
      </c>
      <c r="F39" s="62"/>
      <c r="G39" s="63">
        <v>101.544</v>
      </c>
      <c r="H39" s="64"/>
      <c r="I39" s="65">
        <v>545799.14</v>
      </c>
      <c r="J39" s="64"/>
      <c r="K39" s="66">
        <v>107.59310000000001</v>
      </c>
      <c r="L39" s="64"/>
      <c r="M39" s="67">
        <v>578312.87</v>
      </c>
      <c r="N39" s="62"/>
      <c r="O39" s="66">
        <v>2.0000000000000001E-4</v>
      </c>
      <c r="P39" s="62"/>
      <c r="Q39" s="66">
        <v>0.96850000000000003</v>
      </c>
      <c r="R39" s="68"/>
    </row>
    <row r="40" spans="1:18" ht="19.5" customHeight="1" x14ac:dyDescent="0.2">
      <c r="A40" s="60" t="s">
        <v>452</v>
      </c>
      <c r="B40" s="4" t="s">
        <v>377</v>
      </c>
      <c r="C40" s="25" t="s">
        <v>453</v>
      </c>
      <c r="D40" s="38"/>
      <c r="E40" s="61">
        <v>6530</v>
      </c>
      <c r="F40" s="62"/>
      <c r="G40" s="63">
        <v>108.6103</v>
      </c>
      <c r="H40" s="64"/>
      <c r="I40" s="65">
        <v>709225.5</v>
      </c>
      <c r="J40" s="64"/>
      <c r="K40" s="66">
        <v>104.2109</v>
      </c>
      <c r="L40" s="64"/>
      <c r="M40" s="67">
        <v>680496.89</v>
      </c>
      <c r="N40" s="62"/>
      <c r="O40" s="66">
        <v>2.9999999999999997E-4</v>
      </c>
      <c r="P40" s="62"/>
      <c r="Q40" s="66">
        <v>1.1395999999999999</v>
      </c>
      <c r="R40" s="68"/>
    </row>
    <row r="41" spans="1:18" ht="19.5" customHeight="1" x14ac:dyDescent="0.2">
      <c r="A41" s="60" t="s">
        <v>454</v>
      </c>
      <c r="B41" s="4" t="s">
        <v>377</v>
      </c>
      <c r="C41" s="25" t="s">
        <v>455</v>
      </c>
      <c r="D41" s="38"/>
      <c r="E41" s="61">
        <v>100666</v>
      </c>
      <c r="F41" s="62"/>
      <c r="G41" s="63">
        <v>1.3496999999999999</v>
      </c>
      <c r="H41" s="64"/>
      <c r="I41" s="65">
        <v>135866.62</v>
      </c>
      <c r="J41" s="64"/>
      <c r="K41" s="66">
        <v>1.115</v>
      </c>
      <c r="L41" s="64"/>
      <c r="M41" s="67">
        <v>112244.56</v>
      </c>
      <c r="N41" s="62"/>
      <c r="O41" s="66">
        <v>0.39229999999999998</v>
      </c>
      <c r="P41" s="62"/>
      <c r="Q41" s="66">
        <v>0.188</v>
      </c>
      <c r="R41" s="68"/>
    </row>
    <row r="42" spans="1:18" ht="19.5" customHeight="1" x14ac:dyDescent="0.2">
      <c r="A42" s="60" t="s">
        <v>456</v>
      </c>
      <c r="B42" s="4" t="s">
        <v>377</v>
      </c>
      <c r="C42" s="25" t="s">
        <v>457</v>
      </c>
      <c r="D42" s="38"/>
      <c r="E42" s="61">
        <v>5700</v>
      </c>
      <c r="F42" s="62"/>
      <c r="G42" s="63">
        <v>70.474500000000006</v>
      </c>
      <c r="H42" s="64"/>
      <c r="I42" s="65">
        <v>401704.79</v>
      </c>
      <c r="J42" s="64"/>
      <c r="K42" s="66">
        <v>53.994999999999997</v>
      </c>
      <c r="L42" s="64"/>
      <c r="M42" s="67">
        <v>307771.46999999997</v>
      </c>
      <c r="N42" s="62"/>
      <c r="O42" s="66">
        <v>9.5999999999999992E-3</v>
      </c>
      <c r="P42" s="62"/>
      <c r="Q42" s="66">
        <v>0.51539999999999997</v>
      </c>
      <c r="R42" s="68"/>
    </row>
    <row r="43" spans="1:18" ht="19.5" customHeight="1" x14ac:dyDescent="0.2">
      <c r="A43" s="60" t="s">
        <v>458</v>
      </c>
      <c r="B43" s="4" t="s">
        <v>377</v>
      </c>
      <c r="C43" s="25" t="s">
        <v>459</v>
      </c>
      <c r="D43" s="38"/>
      <c r="E43" s="61">
        <v>493</v>
      </c>
      <c r="F43" s="62"/>
      <c r="G43" s="63">
        <v>388.78149999999999</v>
      </c>
      <c r="H43" s="64"/>
      <c r="I43" s="65">
        <v>191669.27</v>
      </c>
      <c r="J43" s="64"/>
      <c r="K43" s="66">
        <v>478.48419999999999</v>
      </c>
      <c r="L43" s="64"/>
      <c r="M43" s="67">
        <v>235892.69</v>
      </c>
      <c r="N43" s="62"/>
      <c r="O43" s="66">
        <v>3.6999999999999998E-2</v>
      </c>
      <c r="P43" s="62"/>
      <c r="Q43" s="66">
        <v>0.39510000000000001</v>
      </c>
      <c r="R43" s="68"/>
    </row>
    <row r="44" spans="1:18" ht="19.5" customHeight="1" x14ac:dyDescent="0.2">
      <c r="A44" s="60" t="s">
        <v>460</v>
      </c>
      <c r="B44" s="4" t="s">
        <v>377</v>
      </c>
      <c r="C44" s="25" t="s">
        <v>461</v>
      </c>
      <c r="D44" s="38"/>
      <c r="E44" s="61">
        <v>11895</v>
      </c>
      <c r="F44" s="62"/>
      <c r="G44" s="63">
        <v>72.2804</v>
      </c>
      <c r="H44" s="64"/>
      <c r="I44" s="65">
        <v>859774.93</v>
      </c>
      <c r="J44" s="64"/>
      <c r="K44" s="66">
        <v>69.236400000000003</v>
      </c>
      <c r="L44" s="64"/>
      <c r="M44" s="67">
        <v>823566.76</v>
      </c>
      <c r="N44" s="62"/>
      <c r="O44" s="66">
        <v>2.0999999999999999E-3</v>
      </c>
      <c r="P44" s="62"/>
      <c r="Q44" s="66">
        <v>1.3792</v>
      </c>
      <c r="R44" s="68"/>
    </row>
    <row r="45" spans="1:18" ht="19.5" customHeight="1" x14ac:dyDescent="0.2">
      <c r="A45" s="60" t="s">
        <v>462</v>
      </c>
      <c r="B45" s="4" t="s">
        <v>377</v>
      </c>
      <c r="C45" s="25" t="s">
        <v>463</v>
      </c>
      <c r="D45" s="38"/>
      <c r="E45" s="61">
        <v>4550</v>
      </c>
      <c r="F45" s="62"/>
      <c r="G45" s="63">
        <v>120.11660000000001</v>
      </c>
      <c r="H45" s="64"/>
      <c r="I45" s="65">
        <v>546530.63</v>
      </c>
      <c r="J45" s="64"/>
      <c r="K45" s="66">
        <v>125.29810000000001</v>
      </c>
      <c r="L45" s="64"/>
      <c r="M45" s="67">
        <v>570106.19999999995</v>
      </c>
      <c r="N45" s="62"/>
      <c r="O45" s="66">
        <v>4.0000000000000002E-4</v>
      </c>
      <c r="P45" s="62"/>
      <c r="Q45" s="66">
        <v>0.95479999999999998</v>
      </c>
      <c r="R45" s="68"/>
    </row>
    <row r="46" spans="1:18" ht="19.5" customHeight="1" x14ac:dyDescent="0.2">
      <c r="A46" s="60" t="s">
        <v>464</v>
      </c>
      <c r="B46" s="4" t="s">
        <v>377</v>
      </c>
      <c r="C46" s="25" t="s">
        <v>465</v>
      </c>
      <c r="D46" s="38"/>
      <c r="E46" s="61">
        <v>13100</v>
      </c>
      <c r="F46" s="62"/>
      <c r="G46" s="63">
        <v>38.174799999999998</v>
      </c>
      <c r="H46" s="64"/>
      <c r="I46" s="65">
        <v>500090.34</v>
      </c>
      <c r="J46" s="64"/>
      <c r="K46" s="66">
        <v>32.786999999999999</v>
      </c>
      <c r="L46" s="64"/>
      <c r="M46" s="67">
        <v>429509.56</v>
      </c>
      <c r="N46" s="62"/>
      <c r="O46" s="66">
        <v>6.9999999999999999E-4</v>
      </c>
      <c r="P46" s="62"/>
      <c r="Q46" s="66">
        <v>0.71930000000000005</v>
      </c>
      <c r="R46" s="68"/>
    </row>
    <row r="47" spans="1:18" ht="19.5" customHeight="1" x14ac:dyDescent="0.2">
      <c r="A47" s="60" t="s">
        <v>466</v>
      </c>
      <c r="B47" s="4" t="s">
        <v>377</v>
      </c>
      <c r="C47" s="25" t="s">
        <v>467</v>
      </c>
      <c r="D47" s="38"/>
      <c r="E47" s="61">
        <v>3000</v>
      </c>
      <c r="F47" s="62"/>
      <c r="G47" s="63">
        <v>73.147999999999996</v>
      </c>
      <c r="H47" s="64"/>
      <c r="I47" s="65">
        <v>219444.13</v>
      </c>
      <c r="J47" s="64"/>
      <c r="K47" s="66">
        <v>75.983999999999995</v>
      </c>
      <c r="L47" s="64"/>
      <c r="M47" s="67">
        <v>227951.99</v>
      </c>
      <c r="N47" s="62"/>
      <c r="O47" s="66">
        <v>2.1999999999999999E-2</v>
      </c>
      <c r="P47" s="62"/>
      <c r="Q47" s="66">
        <v>0.38179999999999997</v>
      </c>
      <c r="R47" s="68"/>
    </row>
    <row r="48" spans="1:18" ht="19.5" customHeight="1" x14ac:dyDescent="0.2">
      <c r="A48" s="60" t="s">
        <v>468</v>
      </c>
      <c r="B48" s="4" t="s">
        <v>377</v>
      </c>
      <c r="C48" s="25" t="s">
        <v>469</v>
      </c>
      <c r="D48" s="38"/>
      <c r="E48" s="61">
        <v>5480</v>
      </c>
      <c r="F48" s="62"/>
      <c r="G48" s="63">
        <v>91.137500000000003</v>
      </c>
      <c r="H48" s="64"/>
      <c r="I48" s="65">
        <v>499433.61</v>
      </c>
      <c r="J48" s="64"/>
      <c r="K48" s="66">
        <v>88.87</v>
      </c>
      <c r="L48" s="64"/>
      <c r="M48" s="67">
        <v>487007.58</v>
      </c>
      <c r="N48" s="62"/>
      <c r="O48" s="66">
        <v>1E-4</v>
      </c>
      <c r="P48" s="62"/>
      <c r="Q48" s="66">
        <v>0.81559999999999999</v>
      </c>
      <c r="R48" s="68"/>
    </row>
    <row r="49" spans="1:18" ht="19.5" customHeight="1" x14ac:dyDescent="0.2">
      <c r="A49" s="60" t="s">
        <v>470</v>
      </c>
      <c r="B49" s="4" t="s">
        <v>377</v>
      </c>
      <c r="C49" s="25" t="s">
        <v>471</v>
      </c>
      <c r="D49" s="38"/>
      <c r="E49" s="61">
        <v>4110</v>
      </c>
      <c r="F49" s="62"/>
      <c r="G49" s="63">
        <v>121.2146</v>
      </c>
      <c r="H49" s="64"/>
      <c r="I49" s="65">
        <v>498192.18</v>
      </c>
      <c r="J49" s="64"/>
      <c r="K49" s="66">
        <v>120.91500000000001</v>
      </c>
      <c r="L49" s="64"/>
      <c r="M49" s="67">
        <v>496960.5</v>
      </c>
      <c r="N49" s="62"/>
      <c r="O49" s="66">
        <v>2.9999999999999997E-4</v>
      </c>
      <c r="P49" s="62"/>
      <c r="Q49" s="66">
        <v>0.83230000000000004</v>
      </c>
      <c r="R49" s="68"/>
    </row>
    <row r="50" spans="1:18" ht="19.5" customHeight="1" x14ac:dyDescent="0.2">
      <c r="A50" s="60" t="s">
        <v>472</v>
      </c>
      <c r="B50" s="4" t="s">
        <v>377</v>
      </c>
      <c r="C50" s="25" t="s">
        <v>473</v>
      </c>
      <c r="D50" s="38"/>
      <c r="E50" s="61">
        <v>120222</v>
      </c>
      <c r="F50" s="62"/>
      <c r="G50" s="63">
        <v>17.563400000000001</v>
      </c>
      <c r="H50" s="64"/>
      <c r="I50" s="65">
        <v>2111501.4700000002</v>
      </c>
      <c r="J50" s="64"/>
      <c r="K50" s="66">
        <v>20.829599999999999</v>
      </c>
      <c r="L50" s="64"/>
      <c r="M50" s="67">
        <v>2504174.91</v>
      </c>
      <c r="N50" s="62"/>
      <c r="O50" s="66">
        <v>2.5832000000000002</v>
      </c>
      <c r="P50" s="62"/>
      <c r="Q50" s="66">
        <v>4.1938000000000004</v>
      </c>
      <c r="R50" s="68"/>
    </row>
    <row r="51" spans="1:18" ht="19.5" customHeight="1" x14ac:dyDescent="0.2">
      <c r="A51" s="60" t="s">
        <v>474</v>
      </c>
      <c r="B51" s="4" t="s">
        <v>377</v>
      </c>
      <c r="C51" s="25" t="s">
        <v>475</v>
      </c>
      <c r="D51" s="38"/>
      <c r="E51" s="61">
        <v>52000</v>
      </c>
      <c r="F51" s="62"/>
      <c r="G51" s="63">
        <v>15.502800000000001</v>
      </c>
      <c r="H51" s="64"/>
      <c r="I51" s="65">
        <v>806143.57</v>
      </c>
      <c r="J51" s="64"/>
      <c r="K51" s="66">
        <v>12.087</v>
      </c>
      <c r="L51" s="64"/>
      <c r="M51" s="67">
        <v>628525.53</v>
      </c>
      <c r="N51" s="62"/>
      <c r="O51" s="66">
        <v>8.6999999999999994E-3</v>
      </c>
      <c r="P51" s="62"/>
      <c r="Q51" s="66">
        <v>1.0526</v>
      </c>
      <c r="R51" s="68"/>
    </row>
    <row r="52" spans="1:18" ht="19.5" customHeight="1" x14ac:dyDescent="0.2">
      <c r="A52" s="60" t="s">
        <v>476</v>
      </c>
      <c r="B52" s="4" t="s">
        <v>377</v>
      </c>
      <c r="C52" s="25" t="s">
        <v>477</v>
      </c>
      <c r="D52" s="38"/>
      <c r="E52" s="61">
        <v>82673</v>
      </c>
      <c r="F52" s="62"/>
      <c r="G52" s="63">
        <v>10.7128</v>
      </c>
      <c r="H52" s="64"/>
      <c r="I52" s="65">
        <v>885659.71</v>
      </c>
      <c r="J52" s="64"/>
      <c r="K52" s="66">
        <v>10.3148</v>
      </c>
      <c r="L52" s="64"/>
      <c r="M52" s="67">
        <v>852757.81</v>
      </c>
      <c r="N52" s="62"/>
      <c r="O52" s="66">
        <v>5.0700000000000002E-2</v>
      </c>
      <c r="P52" s="62"/>
      <c r="Q52" s="66">
        <v>1.4280999999999999</v>
      </c>
      <c r="R52" s="68"/>
    </row>
    <row r="53" spans="1:18" ht="19.5" customHeight="1" x14ac:dyDescent="0.2">
      <c r="A53" s="60" t="s">
        <v>478</v>
      </c>
      <c r="B53" s="4" t="s">
        <v>377</v>
      </c>
      <c r="C53" s="25" t="s">
        <v>479</v>
      </c>
      <c r="D53" s="38"/>
      <c r="E53" s="61">
        <v>12825</v>
      </c>
      <c r="F53" s="62"/>
      <c r="G53" s="63">
        <v>46.783499999999997</v>
      </c>
      <c r="H53" s="64"/>
      <c r="I53" s="65">
        <v>599997.79</v>
      </c>
      <c r="J53" s="64"/>
      <c r="K53" s="66">
        <v>61.217500000000001</v>
      </c>
      <c r="L53" s="64"/>
      <c r="M53" s="67">
        <v>785114.17</v>
      </c>
      <c r="N53" s="62"/>
      <c r="O53" s="66">
        <v>7.7600000000000002E-2</v>
      </c>
      <c r="P53" s="62"/>
      <c r="Q53" s="66">
        <v>1.3148</v>
      </c>
      <c r="R53" s="68"/>
    </row>
    <row r="54" spans="1:18" ht="19.5" customHeight="1" x14ac:dyDescent="0.2">
      <c r="A54" s="60" t="s">
        <v>480</v>
      </c>
      <c r="B54" s="4" t="s">
        <v>377</v>
      </c>
      <c r="C54" s="25" t="s">
        <v>481</v>
      </c>
      <c r="D54" s="38"/>
      <c r="E54" s="61">
        <v>52500</v>
      </c>
      <c r="F54" s="62"/>
      <c r="G54" s="63">
        <v>2.1514000000000002</v>
      </c>
      <c r="H54" s="64"/>
      <c r="I54" s="65">
        <v>112949.18</v>
      </c>
      <c r="J54" s="64"/>
      <c r="K54" s="66">
        <v>2.347</v>
      </c>
      <c r="L54" s="64"/>
      <c r="M54" s="67">
        <v>123217.29</v>
      </c>
      <c r="N54" s="62"/>
      <c r="O54" s="66">
        <v>0.1111</v>
      </c>
      <c r="P54" s="62"/>
      <c r="Q54" s="66">
        <v>0.2064</v>
      </c>
      <c r="R54" s="68"/>
    </row>
    <row r="55" spans="1:18" ht="19.5" customHeight="1" x14ac:dyDescent="0.2">
      <c r="A55" s="60" t="s">
        <v>482</v>
      </c>
      <c r="B55" s="4" t="s">
        <v>377</v>
      </c>
      <c r="C55" s="25" t="s">
        <v>483</v>
      </c>
      <c r="D55" s="38"/>
      <c r="E55" s="61">
        <v>9875</v>
      </c>
      <c r="F55" s="62"/>
      <c r="G55" s="63">
        <v>85.274199999999993</v>
      </c>
      <c r="H55" s="64"/>
      <c r="I55" s="65">
        <v>842082.61</v>
      </c>
      <c r="J55" s="64"/>
      <c r="K55" s="66">
        <v>109.91759999999999</v>
      </c>
      <c r="L55" s="64"/>
      <c r="M55" s="67">
        <v>1085436.75</v>
      </c>
      <c r="N55" s="62"/>
      <c r="O55" s="66">
        <v>0.15110000000000001</v>
      </c>
      <c r="P55" s="62"/>
      <c r="Q55" s="66">
        <v>1.8178000000000001</v>
      </c>
      <c r="R55" s="68"/>
    </row>
    <row r="56" spans="1:18" ht="19.5" customHeight="1" x14ac:dyDescent="0.2">
      <c r="A56" s="60" t="s">
        <v>484</v>
      </c>
      <c r="B56" s="4" t="s">
        <v>377</v>
      </c>
      <c r="C56" s="25" t="s">
        <v>485</v>
      </c>
      <c r="D56" s="38"/>
      <c r="E56" s="61">
        <v>2569</v>
      </c>
      <c r="F56" s="62"/>
      <c r="G56" s="63">
        <v>0</v>
      </c>
      <c r="H56" s="64"/>
      <c r="I56" s="65">
        <v>0</v>
      </c>
      <c r="J56" s="64"/>
      <c r="K56" s="66">
        <v>0</v>
      </c>
      <c r="L56" s="64"/>
      <c r="M56" s="67">
        <v>0</v>
      </c>
      <c r="N56" s="62"/>
      <c r="O56" s="66">
        <v>0.57089999999999996</v>
      </c>
      <c r="P56" s="62"/>
      <c r="Q56" s="66">
        <v>0</v>
      </c>
      <c r="R56" s="68"/>
    </row>
    <row r="57" spans="1:18" ht="19.5" customHeight="1" x14ac:dyDescent="0.2">
      <c r="A57" s="60" t="s">
        <v>486</v>
      </c>
      <c r="B57" s="4" t="s">
        <v>377</v>
      </c>
      <c r="C57" s="25" t="s">
        <v>487</v>
      </c>
      <c r="D57" s="38"/>
      <c r="E57" s="61">
        <v>96100</v>
      </c>
      <c r="F57" s="62"/>
      <c r="G57" s="63">
        <v>6.9888000000000003</v>
      </c>
      <c r="H57" s="64"/>
      <c r="I57" s="65">
        <v>671623.94</v>
      </c>
      <c r="J57" s="64"/>
      <c r="K57" s="66">
        <v>5.2827000000000002</v>
      </c>
      <c r="L57" s="64"/>
      <c r="M57" s="67">
        <v>507667.17</v>
      </c>
      <c r="N57" s="62"/>
      <c r="O57" s="66">
        <v>8.6999999999999994E-3</v>
      </c>
      <c r="P57" s="62"/>
      <c r="Q57" s="66">
        <v>0.85019999999999996</v>
      </c>
      <c r="R57" s="68"/>
    </row>
    <row r="58" spans="1:18" ht="19.5" customHeight="1" x14ac:dyDescent="0.2">
      <c r="A58" s="60" t="s">
        <v>488</v>
      </c>
      <c r="B58" s="4" t="s">
        <v>377</v>
      </c>
      <c r="C58" s="25" t="s">
        <v>489</v>
      </c>
      <c r="D58" s="38"/>
      <c r="E58" s="61">
        <v>1257</v>
      </c>
      <c r="F58" s="62"/>
      <c r="G58" s="63">
        <v>397.48050000000001</v>
      </c>
      <c r="H58" s="64"/>
      <c r="I58" s="65">
        <v>499633.01</v>
      </c>
      <c r="J58" s="64"/>
      <c r="K58" s="66">
        <v>347.1207</v>
      </c>
      <c r="L58" s="64"/>
      <c r="M58" s="67">
        <v>436330.73</v>
      </c>
      <c r="N58" s="62"/>
      <c r="O58" s="66">
        <v>5.9999999999999995E-4</v>
      </c>
      <c r="P58" s="62"/>
      <c r="Q58" s="66">
        <v>0.73070000000000002</v>
      </c>
      <c r="R58" s="68"/>
    </row>
    <row r="59" spans="1:18" ht="19.5" customHeight="1" x14ac:dyDescent="0.2">
      <c r="A59" s="60" t="s">
        <v>403</v>
      </c>
      <c r="B59" s="4"/>
      <c r="C59" s="25"/>
      <c r="D59" s="38" t="s">
        <v>490</v>
      </c>
      <c r="E59" s="61"/>
      <c r="F59" s="62" t="s">
        <v>491</v>
      </c>
      <c r="G59" s="63"/>
      <c r="H59" s="64" t="s">
        <v>492</v>
      </c>
      <c r="I59" s="65"/>
      <c r="J59" s="64" t="s">
        <v>493</v>
      </c>
      <c r="K59" s="66"/>
      <c r="L59" s="64" t="s">
        <v>494</v>
      </c>
      <c r="M59" s="67"/>
      <c r="N59" s="62" t="s">
        <v>495</v>
      </c>
      <c r="O59" s="66"/>
      <c r="P59" s="62" t="s">
        <v>496</v>
      </c>
      <c r="Q59" s="66"/>
      <c r="R59" s="68"/>
    </row>
    <row r="60" spans="1:18" ht="19.5" customHeight="1" x14ac:dyDescent="0.2">
      <c r="A60" s="60" t="s">
        <v>411</v>
      </c>
      <c r="B60" s="4"/>
      <c r="C60" s="25"/>
      <c r="D60" s="38" t="s">
        <v>497</v>
      </c>
      <c r="E60" s="61"/>
      <c r="F60" s="62" t="s">
        <v>498</v>
      </c>
      <c r="G60" s="63"/>
      <c r="H60" s="64" t="s">
        <v>499</v>
      </c>
      <c r="I60" s="65">
        <v>51317.17</v>
      </c>
      <c r="J60" s="64" t="s">
        <v>500</v>
      </c>
      <c r="K60" s="66"/>
      <c r="L60" s="64" t="s">
        <v>501</v>
      </c>
      <c r="M60" s="67">
        <v>60218.79</v>
      </c>
      <c r="N60" s="62" t="s">
        <v>502</v>
      </c>
      <c r="O60" s="66"/>
      <c r="P60" s="62" t="s">
        <v>503</v>
      </c>
      <c r="Q60" s="66">
        <v>0.1008</v>
      </c>
      <c r="R60" s="68"/>
    </row>
    <row r="61" spans="1:18" ht="19.5" customHeight="1" x14ac:dyDescent="0.2">
      <c r="A61" s="60" t="s">
        <v>504</v>
      </c>
      <c r="B61" s="4" t="s">
        <v>377</v>
      </c>
      <c r="C61" s="25" t="s">
        <v>505</v>
      </c>
      <c r="D61" s="38"/>
      <c r="E61" s="61">
        <v>23157</v>
      </c>
      <c r="F61" s="62"/>
      <c r="G61" s="63">
        <v>2.2161</v>
      </c>
      <c r="H61" s="64"/>
      <c r="I61" s="65">
        <v>51317.17</v>
      </c>
      <c r="J61" s="64"/>
      <c r="K61" s="66">
        <v>2.6004999999999998</v>
      </c>
      <c r="L61" s="64"/>
      <c r="M61" s="67">
        <v>60218.79</v>
      </c>
      <c r="N61" s="62"/>
      <c r="O61" s="66">
        <v>1.1559999999999999</v>
      </c>
      <c r="P61" s="62"/>
      <c r="Q61" s="66">
        <v>0.1008</v>
      </c>
      <c r="R61" s="68"/>
    </row>
    <row r="62" spans="1:18" ht="19.5" customHeight="1" x14ac:dyDescent="0.2">
      <c r="A62" s="60" t="s">
        <v>506</v>
      </c>
      <c r="B62" s="4"/>
      <c r="C62" s="25"/>
      <c r="D62" s="38" t="s">
        <v>507</v>
      </c>
      <c r="E62" s="61"/>
      <c r="F62" s="62" t="s">
        <v>508</v>
      </c>
      <c r="G62" s="63"/>
      <c r="H62" s="64" t="s">
        <v>509</v>
      </c>
      <c r="I62" s="65">
        <v>14330917.1</v>
      </c>
      <c r="J62" s="64" t="s">
        <v>510</v>
      </c>
      <c r="K62" s="66"/>
      <c r="L62" s="64" t="s">
        <v>511</v>
      </c>
      <c r="M62" s="67">
        <v>14317445.48</v>
      </c>
      <c r="N62" s="62" t="s">
        <v>512</v>
      </c>
      <c r="O62" s="66"/>
      <c r="P62" s="62" t="s">
        <v>513</v>
      </c>
      <c r="Q62" s="66">
        <v>23.977599999999999</v>
      </c>
      <c r="R62" s="68"/>
    </row>
    <row r="63" spans="1:18" ht="19.5" customHeight="1" x14ac:dyDescent="0.2">
      <c r="A63" s="60" t="s">
        <v>514</v>
      </c>
      <c r="B63" s="4"/>
      <c r="C63" s="25"/>
      <c r="D63" s="38" t="s">
        <v>515</v>
      </c>
      <c r="E63" s="61"/>
      <c r="F63" s="62" t="s">
        <v>516</v>
      </c>
      <c r="G63" s="63"/>
      <c r="H63" s="64" t="s">
        <v>517</v>
      </c>
      <c r="I63" s="65">
        <v>37531700.490000002</v>
      </c>
      <c r="J63" s="64" t="s">
        <v>518</v>
      </c>
      <c r="K63" s="66"/>
      <c r="L63" s="64" t="s">
        <v>519</v>
      </c>
      <c r="M63" s="67">
        <v>42338362.289999999</v>
      </c>
      <c r="N63" s="62" t="s">
        <v>520</v>
      </c>
      <c r="O63" s="66"/>
      <c r="P63" s="62" t="s">
        <v>521</v>
      </c>
      <c r="Q63" s="66">
        <v>70.904700000000005</v>
      </c>
      <c r="R63" s="68"/>
    </row>
    <row r="64" spans="1:18" ht="17.25" customHeight="1" x14ac:dyDescent="0.2">
      <c r="A64" s="69" t="s">
        <v>522</v>
      </c>
      <c r="B64" s="69"/>
      <c r="C64" s="69"/>
      <c r="D64" s="70"/>
      <c r="E64" s="71"/>
      <c r="F64" s="72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4"/>
      <c r="R64" s="75"/>
    </row>
    <row r="65" spans="1:19" ht="10.5" customHeight="1" x14ac:dyDescent="0.2">
      <c r="A65" s="69" t="s">
        <v>523</v>
      </c>
      <c r="B65" s="69"/>
      <c r="C65" s="69"/>
      <c r="D65" s="70"/>
      <c r="E65" s="71"/>
      <c r="F65" s="72"/>
      <c r="G65" s="73"/>
      <c r="H65" s="72"/>
      <c r="I65" s="76"/>
      <c r="J65" s="72"/>
      <c r="K65" s="73"/>
      <c r="L65" s="77"/>
      <c r="M65" s="76"/>
      <c r="N65" s="72"/>
      <c r="O65" s="74"/>
      <c r="P65" s="72"/>
      <c r="Q65" s="74"/>
      <c r="R65" s="75"/>
    </row>
    <row r="66" spans="1:19" ht="15.75" customHeight="1" x14ac:dyDescent="0.2">
      <c r="A66" s="69" t="s">
        <v>524</v>
      </c>
      <c r="B66" s="69"/>
      <c r="C66" s="69"/>
      <c r="D66" s="70"/>
      <c r="E66" s="71"/>
      <c r="F66" s="72"/>
      <c r="G66" s="73"/>
      <c r="H66" s="72"/>
      <c r="I66" s="76"/>
      <c r="J66" s="72"/>
      <c r="K66" s="73"/>
      <c r="L66" s="77"/>
      <c r="M66" s="76"/>
      <c r="N66" s="72"/>
      <c r="O66" s="74"/>
      <c r="P66" s="72"/>
      <c r="Q66" s="74"/>
      <c r="R66" s="75"/>
    </row>
    <row r="67" spans="1:19" ht="21.75" customHeight="1" x14ac:dyDescent="0.2">
      <c r="A67" s="69"/>
      <c r="B67" s="69"/>
      <c r="C67" s="69"/>
      <c r="D67" s="70"/>
      <c r="E67" s="71"/>
      <c r="F67" s="72"/>
      <c r="G67" s="73"/>
      <c r="H67" s="72"/>
      <c r="I67" s="76"/>
      <c r="J67" s="72"/>
      <c r="K67" s="73"/>
      <c r="L67" s="77"/>
      <c r="M67" s="76"/>
      <c r="N67" s="72"/>
      <c r="O67" s="74"/>
      <c r="P67" s="72"/>
      <c r="Q67" s="74"/>
      <c r="R67" s="75"/>
    </row>
    <row r="68" spans="1:19" x14ac:dyDescent="0.2">
      <c r="F68" s="48"/>
      <c r="H68" s="47"/>
      <c r="J68" s="47"/>
      <c r="N68" s="48"/>
      <c r="P68" s="48"/>
      <c r="R68" s="78" t="e">
        <f>#REF!-85736322.07</f>
        <v>#REF!</v>
      </c>
      <c r="S68" s="78" t="e">
        <f>#REF!-85736322.07</f>
        <v>#REF!</v>
      </c>
    </row>
    <row r="69" spans="1:19" ht="26.25" customHeight="1" x14ac:dyDescent="0.2">
      <c r="A69" s="79" t="s">
        <v>160</v>
      </c>
      <c r="E69" s="14" t="s">
        <v>228</v>
      </c>
      <c r="H69" s="47"/>
      <c r="I69" s="48" t="s">
        <v>162</v>
      </c>
      <c r="J69" s="48"/>
      <c r="L69" s="48"/>
      <c r="M69" s="141" t="s">
        <v>163</v>
      </c>
      <c r="N69" s="141"/>
      <c r="O69" s="141"/>
      <c r="P69" s="49"/>
    </row>
    <row r="70" spans="1:19" ht="24.75" customHeight="1" x14ac:dyDescent="0.2">
      <c r="A70" s="79" t="s">
        <v>900</v>
      </c>
      <c r="E70" s="36" t="s">
        <v>164</v>
      </c>
      <c r="I70" s="2"/>
      <c r="M70" s="142" t="s">
        <v>165</v>
      </c>
      <c r="N70" s="142"/>
      <c r="O70" s="142"/>
      <c r="P70" s="18"/>
    </row>
  </sheetData>
  <mergeCells count="20">
    <mergeCell ref="A8:Q8"/>
    <mergeCell ref="A12:C12"/>
    <mergeCell ref="Q12:Q13"/>
    <mergeCell ref="F12:F14"/>
    <mergeCell ref="E12:E13"/>
    <mergeCell ref="P12:P14"/>
    <mergeCell ref="J12:J14"/>
    <mergeCell ref="G12:G13"/>
    <mergeCell ref="I12:I13"/>
    <mergeCell ref="H12:H14"/>
    <mergeCell ref="N12:N14"/>
    <mergeCell ref="M12:M13"/>
    <mergeCell ref="A14:C14"/>
    <mergeCell ref="K12:K13"/>
    <mergeCell ref="D12:D14"/>
    <mergeCell ref="A9:Q9"/>
    <mergeCell ref="O12:O13"/>
    <mergeCell ref="L12:L14"/>
    <mergeCell ref="M70:O70"/>
    <mergeCell ref="M69:O69"/>
  </mergeCells>
  <printOptions horizontalCentered="1"/>
  <pageMargins left="0.39370078740157483" right="0.39370078740157483" top="0.39370078740157483" bottom="0.19685039370078741" header="0.51181102362204722" footer="0.51181102362204722"/>
  <pageSetup scale="4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39"/>
  <sheetViews>
    <sheetView view="pageBreakPreview" topLeftCell="A25" zoomScaleNormal="100" zoomScaleSheetLayoutView="100" workbookViewId="0">
      <selection activeCell="L23" sqref="L23"/>
    </sheetView>
  </sheetViews>
  <sheetFormatPr defaultColWidth="8" defaultRowHeight="12.75" customHeight="1" x14ac:dyDescent="0.2"/>
  <cols>
    <col min="1" max="1" width="18.85546875" style="2" customWidth="1"/>
    <col min="2" max="2" width="13.28515625" style="2" customWidth="1"/>
    <col min="3" max="3" width="10.140625" style="2" customWidth="1"/>
    <col min="4" max="4" width="5.140625" style="2" customWidth="1"/>
    <col min="5" max="5" width="14.7109375" style="2" customWidth="1"/>
    <col min="6" max="6" width="4.85546875" style="2" customWidth="1"/>
    <col min="7" max="7" width="15.7109375" style="2" customWidth="1"/>
    <col min="8" max="8" width="5" style="2" customWidth="1"/>
    <col min="9" max="9" width="16.140625" style="2" customWidth="1"/>
    <col min="10" max="10" width="4.85546875" style="2" customWidth="1"/>
    <col min="11" max="11" width="12.140625" style="2" customWidth="1"/>
    <col min="12" max="12" width="4.140625" style="2" customWidth="1"/>
    <col min="13" max="13" width="13.140625" style="2" customWidth="1"/>
    <col min="14" max="14" width="11.140625" style="2" customWidth="1"/>
    <col min="15" max="15" width="14.85546875" style="2" hidden="1" customWidth="1"/>
    <col min="16" max="256" width="9.140625" style="2" customWidth="1"/>
  </cols>
  <sheetData>
    <row r="1" spans="1:13" x14ac:dyDescent="0.2">
      <c r="A1" s="2" t="str">
        <f>'1'!A1</f>
        <v>Naziv investicionog fonda: OAIF Future fund</v>
      </c>
    </row>
    <row r="2" spans="1:13" x14ac:dyDescent="0.2">
      <c r="A2" s="2" t="str">
        <f>'1'!A2</f>
        <v xml:space="preserve">Registarski broj investicionog fonda: </v>
      </c>
    </row>
    <row r="3" spans="1:13" x14ac:dyDescent="0.2">
      <c r="A3" s="2" t="str">
        <f>'1'!A3</f>
        <v>Naziv društva za upravljanje investicionim fondom: Društvo za upravljanje investicionim fondovima Kristal invest A.D. Banja Luka</v>
      </c>
    </row>
    <row r="4" spans="1:13" x14ac:dyDescent="0.2">
      <c r="A4" s="2" t="str">
        <f>'1'!A4</f>
        <v>Matični broj društva za upravljanje investicionim fondom: 01935615</v>
      </c>
    </row>
    <row r="5" spans="1:13" x14ac:dyDescent="0.2">
      <c r="A5" s="2" t="str">
        <f>'1'!A5</f>
        <v>JIB društva za upravljanje investicionim fondom: 4400819920004</v>
      </c>
    </row>
    <row r="6" spans="1:13" x14ac:dyDescent="0.2">
      <c r="A6" s="2" t="str">
        <f>'1'!A6</f>
        <v>JIB otvorenog investicionog fonda:</v>
      </c>
    </row>
    <row r="7" spans="1:13" x14ac:dyDescent="0.2">
      <c r="A7" s="150" t="s">
        <v>525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</row>
    <row r="8" spans="1:13" x14ac:dyDescent="0.2">
      <c r="A8" s="150" t="s">
        <v>6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</row>
    <row r="9" spans="1:13" x14ac:dyDescent="0.2">
      <c r="A9" s="21" t="s">
        <v>526</v>
      </c>
    </row>
    <row r="10" spans="1:13" ht="17.25" customHeight="1" x14ac:dyDescent="0.2">
      <c r="A10" s="161" t="s">
        <v>349</v>
      </c>
      <c r="B10" s="162"/>
      <c r="C10" s="163"/>
      <c r="D10" s="153" t="s">
        <v>10</v>
      </c>
      <c r="E10" s="153" t="s">
        <v>527</v>
      </c>
      <c r="F10" s="153" t="s">
        <v>10</v>
      </c>
      <c r="G10" s="153" t="s">
        <v>528</v>
      </c>
      <c r="H10" s="153" t="s">
        <v>529</v>
      </c>
      <c r="I10" s="153" t="s">
        <v>354</v>
      </c>
      <c r="J10" s="153" t="s">
        <v>10</v>
      </c>
      <c r="K10" s="153" t="s">
        <v>530</v>
      </c>
      <c r="L10" s="153" t="s">
        <v>10</v>
      </c>
      <c r="M10" s="153" t="s">
        <v>356</v>
      </c>
    </row>
    <row r="11" spans="1:13" ht="82.5" customHeight="1" x14ac:dyDescent="0.2">
      <c r="A11" s="4" t="s">
        <v>357</v>
      </c>
      <c r="B11" s="4" t="s">
        <v>358</v>
      </c>
      <c r="C11" s="4" t="s">
        <v>359</v>
      </c>
      <c r="D11" s="154"/>
      <c r="E11" s="155"/>
      <c r="F11" s="154"/>
      <c r="G11" s="155"/>
      <c r="H11" s="154"/>
      <c r="I11" s="155"/>
      <c r="J11" s="154"/>
      <c r="K11" s="155"/>
      <c r="L11" s="154"/>
      <c r="M11" s="155"/>
    </row>
    <row r="12" spans="1:13" ht="12" customHeight="1" x14ac:dyDescent="0.2">
      <c r="A12" s="168">
        <v>1</v>
      </c>
      <c r="B12" s="169"/>
      <c r="C12" s="170"/>
      <c r="D12" s="155"/>
      <c r="E12" s="4">
        <v>2</v>
      </c>
      <c r="F12" s="155"/>
      <c r="G12" s="4">
        <v>3</v>
      </c>
      <c r="H12" s="155"/>
      <c r="I12" s="4">
        <v>4</v>
      </c>
      <c r="J12" s="155"/>
      <c r="K12" s="4">
        <v>5</v>
      </c>
      <c r="L12" s="155"/>
      <c r="M12" s="4">
        <v>6</v>
      </c>
    </row>
    <row r="13" spans="1:13" ht="25.5" x14ac:dyDescent="0.2">
      <c r="A13" s="60" t="s">
        <v>531</v>
      </c>
      <c r="B13" s="4"/>
      <c r="C13" s="4"/>
      <c r="D13" s="38" t="s">
        <v>532</v>
      </c>
      <c r="E13" s="80"/>
      <c r="F13" s="38" t="s">
        <v>533</v>
      </c>
      <c r="G13" s="80"/>
      <c r="H13" s="38" t="s">
        <v>534</v>
      </c>
      <c r="I13" s="80"/>
      <c r="J13" s="38" t="s">
        <v>535</v>
      </c>
      <c r="K13" s="66"/>
      <c r="L13" s="81" t="s">
        <v>536</v>
      </c>
      <c r="M13" s="66"/>
    </row>
    <row r="14" spans="1:13" x14ac:dyDescent="0.2">
      <c r="A14" s="60" t="s">
        <v>537</v>
      </c>
      <c r="B14" s="4"/>
      <c r="C14" s="4"/>
      <c r="D14" s="38" t="s">
        <v>538</v>
      </c>
      <c r="E14" s="80">
        <v>4417557</v>
      </c>
      <c r="F14" s="38" t="s">
        <v>539</v>
      </c>
      <c r="G14" s="80">
        <v>4180325.07</v>
      </c>
      <c r="H14" s="38" t="s">
        <v>540</v>
      </c>
      <c r="I14" s="80">
        <v>4372873.392</v>
      </c>
      <c r="J14" s="38" t="s">
        <v>541</v>
      </c>
      <c r="K14" s="66"/>
      <c r="L14" s="81" t="s">
        <v>542</v>
      </c>
      <c r="M14" s="66">
        <v>7.3232999999999997</v>
      </c>
    </row>
    <row r="15" spans="1:13" x14ac:dyDescent="0.2">
      <c r="A15" s="60" t="s">
        <v>543</v>
      </c>
      <c r="B15" s="4" t="s">
        <v>544</v>
      </c>
      <c r="C15" s="4" t="s">
        <v>545</v>
      </c>
      <c r="D15" s="38"/>
      <c r="E15" s="80">
        <v>696350</v>
      </c>
      <c r="F15" s="38"/>
      <c r="G15" s="80">
        <v>705129.87</v>
      </c>
      <c r="H15" s="38"/>
      <c r="I15" s="80">
        <v>703312.8</v>
      </c>
      <c r="J15" s="38"/>
      <c r="K15" s="66">
        <v>3.8426</v>
      </c>
      <c r="L15" s="81"/>
      <c r="M15" s="66">
        <v>1.1778</v>
      </c>
    </row>
    <row r="16" spans="1:13" x14ac:dyDescent="0.2">
      <c r="A16" s="60" t="s">
        <v>543</v>
      </c>
      <c r="B16" s="4" t="s">
        <v>544</v>
      </c>
      <c r="C16" s="4" t="s">
        <v>546</v>
      </c>
      <c r="D16" s="38"/>
      <c r="E16" s="80">
        <v>809397</v>
      </c>
      <c r="F16" s="38"/>
      <c r="G16" s="80">
        <v>816783.67</v>
      </c>
      <c r="H16" s="38"/>
      <c r="I16" s="80">
        <v>819109.76</v>
      </c>
      <c r="J16" s="38"/>
      <c r="K16" s="66">
        <v>7.8651999999999997</v>
      </c>
      <c r="L16" s="81"/>
      <c r="M16" s="66">
        <v>1.3717999999999999</v>
      </c>
    </row>
    <row r="17" spans="1:13" x14ac:dyDescent="0.2">
      <c r="A17" s="60" t="s">
        <v>543</v>
      </c>
      <c r="B17" s="4" t="s">
        <v>544</v>
      </c>
      <c r="C17" s="4" t="s">
        <v>547</v>
      </c>
      <c r="D17" s="38"/>
      <c r="E17" s="80">
        <v>288074.40000000002</v>
      </c>
      <c r="F17" s="38"/>
      <c r="G17" s="80">
        <v>253546.63</v>
      </c>
      <c r="H17" s="38"/>
      <c r="I17" s="80">
        <v>286634.89</v>
      </c>
      <c r="J17" s="38"/>
      <c r="K17" s="66">
        <v>3.5333999999999999</v>
      </c>
      <c r="L17" s="81"/>
      <c r="M17" s="66">
        <v>0.48</v>
      </c>
    </row>
    <row r="18" spans="1:13" x14ac:dyDescent="0.2">
      <c r="A18" s="60" t="s">
        <v>543</v>
      </c>
      <c r="B18" s="4" t="s">
        <v>544</v>
      </c>
      <c r="C18" s="4" t="s">
        <v>548</v>
      </c>
      <c r="D18" s="38"/>
      <c r="E18" s="80">
        <v>1500</v>
      </c>
      <c r="F18" s="38"/>
      <c r="G18" s="80">
        <v>1282.5</v>
      </c>
      <c r="H18" s="38"/>
      <c r="I18" s="80">
        <v>1488</v>
      </c>
      <c r="J18" s="38"/>
      <c r="K18" s="66">
        <v>1.3899999999999999E-2</v>
      </c>
      <c r="L18" s="81"/>
      <c r="M18" s="66">
        <v>2.5000000000000001E-3</v>
      </c>
    </row>
    <row r="19" spans="1:13" x14ac:dyDescent="0.2">
      <c r="A19" s="60" t="s">
        <v>543</v>
      </c>
      <c r="B19" s="4" t="s">
        <v>544</v>
      </c>
      <c r="C19" s="4" t="s">
        <v>549</v>
      </c>
      <c r="D19" s="38"/>
      <c r="E19" s="80">
        <v>1132886.3999999999</v>
      </c>
      <c r="F19" s="38"/>
      <c r="G19" s="80">
        <v>965596.84</v>
      </c>
      <c r="H19" s="38"/>
      <c r="I19" s="80">
        <v>1122010.69</v>
      </c>
      <c r="J19" s="38"/>
      <c r="K19" s="66">
        <v>5.1077000000000004</v>
      </c>
      <c r="L19" s="81"/>
      <c r="M19" s="66">
        <v>1.879</v>
      </c>
    </row>
    <row r="20" spans="1:13" x14ac:dyDescent="0.2">
      <c r="A20" s="60" t="s">
        <v>543</v>
      </c>
      <c r="B20" s="4" t="s">
        <v>544</v>
      </c>
      <c r="C20" s="4" t="s">
        <v>550</v>
      </c>
      <c r="D20" s="38"/>
      <c r="E20" s="80">
        <v>575539.19999999995</v>
      </c>
      <c r="F20" s="38"/>
      <c r="G20" s="80">
        <v>561399.67000000004</v>
      </c>
      <c r="H20" s="38"/>
      <c r="I20" s="80">
        <v>559999.64</v>
      </c>
      <c r="J20" s="38"/>
      <c r="K20" s="66"/>
      <c r="L20" s="81"/>
      <c r="M20" s="66">
        <v>0.93779999999999997</v>
      </c>
    </row>
    <row r="21" spans="1:13" x14ac:dyDescent="0.2">
      <c r="A21" s="60" t="s">
        <v>543</v>
      </c>
      <c r="B21" s="4" t="s">
        <v>544</v>
      </c>
      <c r="C21" s="4" t="s">
        <v>551</v>
      </c>
      <c r="D21" s="38"/>
      <c r="E21" s="80">
        <v>180000</v>
      </c>
      <c r="F21" s="38"/>
      <c r="G21" s="80">
        <v>174836.02</v>
      </c>
      <c r="H21" s="38"/>
      <c r="I21" s="80">
        <v>175860</v>
      </c>
      <c r="J21" s="38"/>
      <c r="K21" s="66">
        <v>0.68979999999999997</v>
      </c>
      <c r="L21" s="81"/>
      <c r="M21" s="66">
        <v>0.29449999999999998</v>
      </c>
    </row>
    <row r="22" spans="1:13" x14ac:dyDescent="0.2">
      <c r="A22" s="60" t="s">
        <v>543</v>
      </c>
      <c r="B22" s="4" t="s">
        <v>544</v>
      </c>
      <c r="C22" s="4" t="s">
        <v>552</v>
      </c>
      <c r="D22" s="38"/>
      <c r="E22" s="80">
        <v>733810</v>
      </c>
      <c r="F22" s="38"/>
      <c r="G22" s="80">
        <v>701749.87</v>
      </c>
      <c r="H22" s="38"/>
      <c r="I22" s="80">
        <v>704457.6</v>
      </c>
      <c r="J22" s="38"/>
      <c r="K22" s="66"/>
      <c r="L22" s="81"/>
      <c r="M22" s="66">
        <v>1.1798</v>
      </c>
    </row>
    <row r="23" spans="1:13" ht="76.5" x14ac:dyDescent="0.2">
      <c r="A23" s="60" t="s">
        <v>553</v>
      </c>
      <c r="B23" s="4"/>
      <c r="C23" s="4"/>
      <c r="D23" s="38" t="s">
        <v>554</v>
      </c>
      <c r="E23" s="80"/>
      <c r="F23" s="38" t="s">
        <v>555</v>
      </c>
      <c r="G23" s="80"/>
      <c r="H23" s="38" t="s">
        <v>556</v>
      </c>
      <c r="I23" s="80"/>
      <c r="J23" s="38" t="s">
        <v>557</v>
      </c>
      <c r="K23" s="66"/>
      <c r="L23" s="81" t="s">
        <v>558</v>
      </c>
      <c r="M23" s="66"/>
    </row>
    <row r="24" spans="1:13" ht="25.5" x14ac:dyDescent="0.2">
      <c r="A24" s="60" t="s">
        <v>559</v>
      </c>
      <c r="B24" s="4"/>
      <c r="C24" s="4"/>
      <c r="D24" s="38" t="s">
        <v>560</v>
      </c>
      <c r="E24" s="80"/>
      <c r="F24" s="38" t="s">
        <v>561</v>
      </c>
      <c r="G24" s="80"/>
      <c r="H24" s="38" t="s">
        <v>562</v>
      </c>
      <c r="I24" s="80"/>
      <c r="J24" s="38" t="s">
        <v>563</v>
      </c>
      <c r="K24" s="66"/>
      <c r="L24" s="81" t="s">
        <v>564</v>
      </c>
      <c r="M24" s="66"/>
    </row>
    <row r="25" spans="1:13" ht="38.25" x14ac:dyDescent="0.2">
      <c r="A25" s="60" t="s">
        <v>565</v>
      </c>
      <c r="B25" s="4"/>
      <c r="C25" s="4"/>
      <c r="D25" s="38" t="s">
        <v>566</v>
      </c>
      <c r="E25" s="80">
        <v>4417557</v>
      </c>
      <c r="F25" s="38" t="s">
        <v>567</v>
      </c>
      <c r="G25" s="80">
        <v>4180325.07</v>
      </c>
      <c r="H25" s="38" t="s">
        <v>568</v>
      </c>
      <c r="I25" s="80">
        <v>4372873.3899999997</v>
      </c>
      <c r="J25" s="38" t="s">
        <v>569</v>
      </c>
      <c r="K25" s="66"/>
      <c r="L25" s="81" t="s">
        <v>570</v>
      </c>
      <c r="M25" s="66">
        <v>7.3232999999999997</v>
      </c>
    </row>
    <row r="26" spans="1:13" ht="25.5" x14ac:dyDescent="0.2">
      <c r="A26" s="60" t="s">
        <v>571</v>
      </c>
      <c r="B26" s="4"/>
      <c r="C26" s="4"/>
      <c r="D26" s="38" t="s">
        <v>572</v>
      </c>
      <c r="E26" s="80"/>
      <c r="F26" s="38" t="s">
        <v>573</v>
      </c>
      <c r="G26" s="80"/>
      <c r="H26" s="38" t="s">
        <v>574</v>
      </c>
      <c r="I26" s="80"/>
      <c r="J26" s="38" t="s">
        <v>575</v>
      </c>
      <c r="K26" s="66"/>
      <c r="L26" s="81" t="s">
        <v>576</v>
      </c>
      <c r="M26" s="66"/>
    </row>
    <row r="27" spans="1:13" ht="51" x14ac:dyDescent="0.2">
      <c r="A27" s="60" t="s">
        <v>577</v>
      </c>
      <c r="B27" s="4"/>
      <c r="C27" s="4"/>
      <c r="D27" s="38" t="s">
        <v>578</v>
      </c>
      <c r="E27" s="80"/>
      <c r="F27" s="38" t="s">
        <v>579</v>
      </c>
      <c r="G27" s="80"/>
      <c r="H27" s="38" t="s">
        <v>580</v>
      </c>
      <c r="I27" s="80"/>
      <c r="J27" s="38" t="s">
        <v>581</v>
      </c>
      <c r="K27" s="66"/>
      <c r="L27" s="81" t="s">
        <v>582</v>
      </c>
      <c r="M27" s="66"/>
    </row>
    <row r="28" spans="1:13" ht="25.5" x14ac:dyDescent="0.2">
      <c r="A28" s="60" t="s">
        <v>583</v>
      </c>
      <c r="B28" s="4"/>
      <c r="C28" s="4"/>
      <c r="D28" s="38" t="s">
        <v>584</v>
      </c>
      <c r="E28" s="80"/>
      <c r="F28" s="38" t="s">
        <v>585</v>
      </c>
      <c r="G28" s="80"/>
      <c r="H28" s="38" t="s">
        <v>586</v>
      </c>
      <c r="I28" s="80"/>
      <c r="J28" s="38" t="s">
        <v>587</v>
      </c>
      <c r="K28" s="66"/>
      <c r="L28" s="81" t="s">
        <v>588</v>
      </c>
      <c r="M28" s="66"/>
    </row>
    <row r="29" spans="1:13" ht="25.5" x14ac:dyDescent="0.2">
      <c r="A29" s="60" t="s">
        <v>589</v>
      </c>
      <c r="B29" s="4"/>
      <c r="C29" s="4"/>
      <c r="D29" s="38" t="s">
        <v>590</v>
      </c>
      <c r="E29" s="80"/>
      <c r="F29" s="38" t="s">
        <v>591</v>
      </c>
      <c r="G29" s="80"/>
      <c r="H29" s="38" t="s">
        <v>592</v>
      </c>
      <c r="I29" s="80"/>
      <c r="J29" s="38" t="s">
        <v>593</v>
      </c>
      <c r="K29" s="66"/>
      <c r="L29" s="81" t="s">
        <v>594</v>
      </c>
      <c r="M29" s="66"/>
    </row>
    <row r="30" spans="1:13" ht="38.25" x14ac:dyDescent="0.2">
      <c r="A30" s="60" t="s">
        <v>595</v>
      </c>
      <c r="B30" s="4"/>
      <c r="C30" s="4"/>
      <c r="D30" s="38" t="s">
        <v>596</v>
      </c>
      <c r="E30" s="80"/>
      <c r="F30" s="38" t="s">
        <v>597</v>
      </c>
      <c r="G30" s="80"/>
      <c r="H30" s="38" t="s">
        <v>598</v>
      </c>
      <c r="I30" s="80"/>
      <c r="J30" s="38" t="s">
        <v>599</v>
      </c>
      <c r="K30" s="66"/>
      <c r="L30" s="81" t="s">
        <v>600</v>
      </c>
      <c r="M30" s="66"/>
    </row>
    <row r="31" spans="1:13" ht="25.5" x14ac:dyDescent="0.2">
      <c r="A31" s="60" t="s">
        <v>601</v>
      </c>
      <c r="B31" s="4"/>
      <c r="C31" s="4"/>
      <c r="D31" s="38" t="s">
        <v>602</v>
      </c>
      <c r="E31" s="80">
        <v>4417557</v>
      </c>
      <c r="F31" s="38" t="s">
        <v>603</v>
      </c>
      <c r="G31" s="80">
        <v>4180325.07</v>
      </c>
      <c r="H31" s="38" t="s">
        <v>604</v>
      </c>
      <c r="I31" s="80">
        <v>4372873.3899999997</v>
      </c>
      <c r="J31" s="38" t="s">
        <v>605</v>
      </c>
      <c r="K31" s="66"/>
      <c r="L31" s="81" t="s">
        <v>606</v>
      </c>
      <c r="M31" s="66">
        <v>7.3232999999999997</v>
      </c>
    </row>
    <row r="32" spans="1:13" ht="18.75" customHeight="1" x14ac:dyDescent="0.2">
      <c r="A32" s="45" t="s">
        <v>522</v>
      </c>
      <c r="B32" s="82"/>
      <c r="C32" s="82"/>
      <c r="D32" s="83"/>
      <c r="E32" s="84"/>
      <c r="F32" s="84"/>
      <c r="G32" s="84"/>
      <c r="H32" s="84"/>
      <c r="I32" s="84"/>
      <c r="J32" s="84"/>
      <c r="K32" s="84"/>
      <c r="L32" s="84"/>
      <c r="M32" s="84"/>
    </row>
    <row r="33" spans="1:13" x14ac:dyDescent="0.2">
      <c r="A33" s="45" t="s">
        <v>523</v>
      </c>
      <c r="B33" s="82"/>
      <c r="E33" s="84"/>
      <c r="F33" s="84"/>
      <c r="G33" s="84"/>
      <c r="H33" s="84"/>
      <c r="I33" s="84"/>
      <c r="J33" s="84"/>
      <c r="K33" s="84"/>
      <c r="L33" s="84"/>
      <c r="M33" s="84"/>
    </row>
    <row r="34" spans="1:13" ht="12" customHeight="1" x14ac:dyDescent="0.2">
      <c r="A34" s="45" t="s">
        <v>524</v>
      </c>
      <c r="B34" s="82"/>
      <c r="J34" s="18"/>
      <c r="K34" s="18"/>
      <c r="L34" s="18"/>
      <c r="M34" s="18"/>
    </row>
    <row r="35" spans="1:13" ht="12" customHeight="1" x14ac:dyDescent="0.2">
      <c r="A35" s="45" t="s">
        <v>607</v>
      </c>
      <c r="B35" s="82"/>
      <c r="J35" s="18"/>
      <c r="K35" s="18"/>
      <c r="L35" s="18"/>
      <c r="M35" s="18"/>
    </row>
    <row r="36" spans="1:13" x14ac:dyDescent="0.2">
      <c r="H36" s="14"/>
      <c r="J36" s="18"/>
    </row>
    <row r="37" spans="1:13" x14ac:dyDescent="0.2">
      <c r="A37" s="14" t="s">
        <v>160</v>
      </c>
      <c r="E37" s="14" t="s">
        <v>228</v>
      </c>
      <c r="H37" s="14" t="s">
        <v>162</v>
      </c>
      <c r="J37" s="18"/>
      <c r="K37" s="141" t="s">
        <v>163</v>
      </c>
      <c r="L37" s="141"/>
      <c r="M37" s="141"/>
    </row>
    <row r="38" spans="1:13" ht="27" customHeight="1" x14ac:dyDescent="0.2">
      <c r="A38" s="14" t="s">
        <v>900</v>
      </c>
      <c r="E38" s="36" t="s">
        <v>164</v>
      </c>
      <c r="J38" s="18"/>
      <c r="K38" s="142" t="s">
        <v>165</v>
      </c>
      <c r="L38" s="142"/>
      <c r="M38" s="142"/>
    </row>
    <row r="39" spans="1:13" x14ac:dyDescent="0.2">
      <c r="J39" s="18"/>
      <c r="K39" s="18"/>
      <c r="L39" s="18"/>
      <c r="M39" s="18"/>
    </row>
  </sheetData>
  <mergeCells count="16">
    <mergeCell ref="K38:M38"/>
    <mergeCell ref="A7:M7"/>
    <mergeCell ref="A10:C10"/>
    <mergeCell ref="K37:M37"/>
    <mergeCell ref="M10:M11"/>
    <mergeCell ref="L10:L12"/>
    <mergeCell ref="F10:F12"/>
    <mergeCell ref="H10:H12"/>
    <mergeCell ref="G10:G11"/>
    <mergeCell ref="A12:C12"/>
    <mergeCell ref="I10:I11"/>
    <mergeCell ref="D10:D12"/>
    <mergeCell ref="A8:M8"/>
    <mergeCell ref="K10:K11"/>
    <mergeCell ref="J10:J12"/>
    <mergeCell ref="E10:E11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1"/>
  <sheetViews>
    <sheetView view="pageBreakPreview" topLeftCell="A31" zoomScaleNormal="100" zoomScaleSheetLayoutView="100" workbookViewId="0">
      <selection activeCell="Q16" sqref="Q16"/>
    </sheetView>
  </sheetViews>
  <sheetFormatPr defaultColWidth="8" defaultRowHeight="12.75" customHeight="1" x14ac:dyDescent="0.2"/>
  <cols>
    <col min="1" max="1" width="4.140625" style="2" customWidth="1"/>
    <col min="2" max="2" width="20.5703125" style="2" customWidth="1"/>
    <col min="3" max="3" width="10.85546875" style="2" customWidth="1"/>
    <col min="4" max="4" width="10" style="2" customWidth="1"/>
    <col min="5" max="5" width="6.7109375" style="2" customWidth="1"/>
    <col min="6" max="6" width="14.140625" style="2" customWidth="1"/>
    <col min="7" max="7" width="6" style="2" customWidth="1"/>
    <col min="8" max="8" width="15" style="2" customWidth="1"/>
    <col min="9" max="9" width="6.7109375" style="2" customWidth="1"/>
    <col min="10" max="10" width="15.7109375" style="2" customWidth="1"/>
    <col min="11" max="11" width="7.5703125" style="2" customWidth="1"/>
    <col min="12" max="12" width="13.140625" style="2" customWidth="1"/>
    <col min="13" max="13" width="6.85546875" style="2" customWidth="1"/>
    <col min="14" max="14" width="14.85546875" style="2" customWidth="1"/>
    <col min="15" max="15" width="10.140625" style="2" customWidth="1"/>
    <col min="16" max="16" width="11.42578125" style="2" hidden="1" customWidth="1"/>
    <col min="17" max="256" width="9.140625" style="2" customWidth="1"/>
  </cols>
  <sheetData>
    <row r="1" spans="1:14" x14ac:dyDescent="0.2">
      <c r="A1" s="2" t="str">
        <f>'1'!A1</f>
        <v>Naziv investicionog fonda: OAIF Future fund</v>
      </c>
    </row>
    <row r="2" spans="1:14" x14ac:dyDescent="0.2">
      <c r="A2" s="2" t="str">
        <f>'1'!A2</f>
        <v xml:space="preserve">Registarski broj investicionog fonda: </v>
      </c>
    </row>
    <row r="3" spans="1:14" x14ac:dyDescent="0.2">
      <c r="A3" s="2" t="str">
        <f>'1'!A3</f>
        <v>Naziv društva za upravljanje investicionim fondom: Društvo za upravljanje investicionim fondovima Kristal invest A.D. Banja Luka</v>
      </c>
    </row>
    <row r="4" spans="1:14" x14ac:dyDescent="0.2">
      <c r="A4" s="2" t="str">
        <f>'1'!A4</f>
        <v>Matični broj društva za upravljanje investicionim fondom: 01935615</v>
      </c>
    </row>
    <row r="5" spans="1:14" x14ac:dyDescent="0.2">
      <c r="A5" s="2" t="str">
        <f>'1'!A5</f>
        <v>JIB društva za upravljanje investicionim fondom: 4400819920004</v>
      </c>
    </row>
    <row r="6" spans="1:14" x14ac:dyDescent="0.2">
      <c r="A6" s="2" t="str">
        <f>'1'!A6</f>
        <v>JIB otvorenog investicionog fonda:</v>
      </c>
    </row>
    <row r="9" spans="1:14" x14ac:dyDescent="0.2">
      <c r="B9" s="150" t="s">
        <v>346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</row>
    <row r="10" spans="1:14" x14ac:dyDescent="0.2">
      <c r="B10" s="150" t="s">
        <v>6</v>
      </c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</row>
    <row r="11" spans="1:14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2" t="s">
        <v>608</v>
      </c>
      <c r="B12" s="2" t="s">
        <v>609</v>
      </c>
    </row>
    <row r="13" spans="1:14" ht="15" customHeight="1" x14ac:dyDescent="0.2">
      <c r="A13" s="146" t="s">
        <v>610</v>
      </c>
      <c r="B13" s="172" t="s">
        <v>349</v>
      </c>
      <c r="C13" s="173"/>
      <c r="D13" s="174"/>
      <c r="E13" s="153" t="s">
        <v>10</v>
      </c>
      <c r="F13" s="153" t="s">
        <v>527</v>
      </c>
      <c r="G13" s="153" t="s">
        <v>10</v>
      </c>
      <c r="H13" s="153" t="s">
        <v>528</v>
      </c>
      <c r="I13" s="153" t="s">
        <v>10</v>
      </c>
      <c r="J13" s="153" t="s">
        <v>354</v>
      </c>
      <c r="K13" s="153" t="s">
        <v>10</v>
      </c>
      <c r="L13" s="153" t="s">
        <v>611</v>
      </c>
      <c r="M13" s="153" t="s">
        <v>10</v>
      </c>
      <c r="N13" s="153" t="s">
        <v>356</v>
      </c>
    </row>
    <row r="14" spans="1:14" ht="78.75" customHeight="1" x14ac:dyDescent="0.2">
      <c r="A14" s="147"/>
      <c r="B14" s="4" t="s">
        <v>357</v>
      </c>
      <c r="C14" s="25" t="s">
        <v>358</v>
      </c>
      <c r="D14" s="4" t="s">
        <v>359</v>
      </c>
      <c r="E14" s="154"/>
      <c r="F14" s="155"/>
      <c r="G14" s="154"/>
      <c r="H14" s="155"/>
      <c r="I14" s="154"/>
      <c r="J14" s="155"/>
      <c r="K14" s="154"/>
      <c r="L14" s="155"/>
      <c r="M14" s="154"/>
      <c r="N14" s="155"/>
    </row>
    <row r="15" spans="1:14" x14ac:dyDescent="0.2">
      <c r="B15" s="9">
        <v>1</v>
      </c>
      <c r="C15" s="168">
        <v>2</v>
      </c>
      <c r="D15" s="170"/>
      <c r="E15" s="155"/>
      <c r="F15" s="4">
        <v>3</v>
      </c>
      <c r="G15" s="155"/>
      <c r="H15" s="4">
        <v>4</v>
      </c>
      <c r="I15" s="155"/>
      <c r="J15" s="4">
        <v>5</v>
      </c>
      <c r="K15" s="155"/>
      <c r="L15" s="4">
        <v>6</v>
      </c>
      <c r="M15" s="155"/>
      <c r="N15" s="4">
        <v>7</v>
      </c>
    </row>
    <row r="16" spans="1:14" ht="38.25" x14ac:dyDescent="0.2">
      <c r="A16" s="4" t="s">
        <v>326</v>
      </c>
      <c r="B16" s="85" t="s">
        <v>612</v>
      </c>
      <c r="C16" s="12"/>
      <c r="D16" s="12"/>
      <c r="E16" s="38" t="s">
        <v>613</v>
      </c>
      <c r="F16" s="86"/>
      <c r="G16" s="38" t="s">
        <v>614</v>
      </c>
      <c r="H16" s="86"/>
      <c r="I16" s="38" t="s">
        <v>615</v>
      </c>
      <c r="J16" s="86"/>
      <c r="K16" s="4" t="s">
        <v>616</v>
      </c>
      <c r="L16" s="42"/>
      <c r="M16" s="38" t="s">
        <v>617</v>
      </c>
      <c r="N16" s="42"/>
    </row>
    <row r="17" spans="1:14" x14ac:dyDescent="0.2">
      <c r="A17" s="4" t="s">
        <v>232</v>
      </c>
      <c r="B17" s="85" t="s">
        <v>618</v>
      </c>
      <c r="C17" s="12"/>
      <c r="D17" s="12"/>
      <c r="E17" s="38" t="s">
        <v>619</v>
      </c>
      <c r="F17" s="86"/>
      <c r="G17" s="38" t="s">
        <v>620</v>
      </c>
      <c r="H17" s="86"/>
      <c r="I17" s="38" t="s">
        <v>621</v>
      </c>
      <c r="J17" s="86"/>
      <c r="K17" s="4" t="s">
        <v>622</v>
      </c>
      <c r="L17" s="42"/>
      <c r="M17" s="38" t="s">
        <v>623</v>
      </c>
      <c r="N17" s="42"/>
    </row>
    <row r="18" spans="1:14" x14ac:dyDescent="0.2">
      <c r="A18" s="4" t="s">
        <v>234</v>
      </c>
      <c r="B18" s="85" t="s">
        <v>624</v>
      </c>
      <c r="C18" s="12"/>
      <c r="D18" s="12"/>
      <c r="E18" s="38" t="s">
        <v>625</v>
      </c>
      <c r="F18" s="86"/>
      <c r="G18" s="38" t="s">
        <v>626</v>
      </c>
      <c r="H18" s="86"/>
      <c r="I18" s="38" t="s">
        <v>627</v>
      </c>
      <c r="J18" s="86"/>
      <c r="K18" s="4" t="s">
        <v>628</v>
      </c>
      <c r="L18" s="42"/>
      <c r="M18" s="38" t="s">
        <v>629</v>
      </c>
      <c r="N18" s="42"/>
    </row>
    <row r="19" spans="1:14" x14ac:dyDescent="0.2">
      <c r="A19" s="4" t="s">
        <v>236</v>
      </c>
      <c r="B19" s="85" t="s">
        <v>630</v>
      </c>
      <c r="C19" s="12"/>
      <c r="D19" s="12"/>
      <c r="E19" s="38" t="s">
        <v>631</v>
      </c>
      <c r="F19" s="86"/>
      <c r="G19" s="38" t="s">
        <v>632</v>
      </c>
      <c r="H19" s="86"/>
      <c r="I19" s="38" t="s">
        <v>633</v>
      </c>
      <c r="J19" s="86"/>
      <c r="K19" s="4" t="s">
        <v>634</v>
      </c>
      <c r="L19" s="42"/>
      <c r="M19" s="38" t="s">
        <v>635</v>
      </c>
      <c r="N19" s="42"/>
    </row>
    <row r="20" spans="1:14" x14ac:dyDescent="0.2">
      <c r="A20" s="4" t="s">
        <v>238</v>
      </c>
      <c r="B20" s="85" t="s">
        <v>636</v>
      </c>
      <c r="C20" s="12"/>
      <c r="D20" s="12"/>
      <c r="E20" s="38" t="s">
        <v>637</v>
      </c>
      <c r="F20" s="86"/>
      <c r="G20" s="38" t="s">
        <v>638</v>
      </c>
      <c r="H20" s="86"/>
      <c r="I20" s="38" t="s">
        <v>639</v>
      </c>
      <c r="J20" s="86"/>
      <c r="K20" s="4" t="s">
        <v>640</v>
      </c>
      <c r="L20" s="42"/>
      <c r="M20" s="38" t="s">
        <v>641</v>
      </c>
      <c r="N20" s="42"/>
    </row>
    <row r="21" spans="1:14" ht="25.5" x14ac:dyDescent="0.2">
      <c r="A21" s="4" t="s">
        <v>240</v>
      </c>
      <c r="B21" s="85" t="s">
        <v>642</v>
      </c>
      <c r="C21" s="12"/>
      <c r="D21" s="12"/>
      <c r="E21" s="38" t="s">
        <v>643</v>
      </c>
      <c r="F21" s="86"/>
      <c r="G21" s="38" t="s">
        <v>644</v>
      </c>
      <c r="H21" s="86"/>
      <c r="I21" s="38" t="s">
        <v>645</v>
      </c>
      <c r="J21" s="86"/>
      <c r="K21" s="4" t="s">
        <v>646</v>
      </c>
      <c r="L21" s="42"/>
      <c r="M21" s="38" t="s">
        <v>647</v>
      </c>
      <c r="N21" s="42"/>
    </row>
    <row r="22" spans="1:14" ht="25.5" x14ac:dyDescent="0.2">
      <c r="A22" s="4" t="s">
        <v>242</v>
      </c>
      <c r="B22" s="85" t="s">
        <v>648</v>
      </c>
      <c r="C22" s="12"/>
      <c r="D22" s="12"/>
      <c r="E22" s="38" t="s">
        <v>649</v>
      </c>
      <c r="F22" s="86"/>
      <c r="G22" s="38" t="s">
        <v>650</v>
      </c>
      <c r="H22" s="86"/>
      <c r="I22" s="38" t="s">
        <v>651</v>
      </c>
      <c r="J22" s="86"/>
      <c r="K22" s="4" t="s">
        <v>652</v>
      </c>
      <c r="L22" s="42"/>
      <c r="M22" s="38" t="s">
        <v>653</v>
      </c>
      <c r="N22" s="42"/>
    </row>
    <row r="23" spans="1:14" ht="51" x14ac:dyDescent="0.2">
      <c r="A23" s="4" t="s">
        <v>244</v>
      </c>
      <c r="B23" s="85" t="s">
        <v>654</v>
      </c>
      <c r="C23" s="12"/>
      <c r="D23" s="12"/>
      <c r="E23" s="38" t="s">
        <v>655</v>
      </c>
      <c r="F23" s="86"/>
      <c r="G23" s="38" t="s">
        <v>656</v>
      </c>
      <c r="H23" s="86"/>
      <c r="I23" s="38" t="s">
        <v>657</v>
      </c>
      <c r="J23" s="86"/>
      <c r="K23" s="4" t="s">
        <v>658</v>
      </c>
      <c r="L23" s="42"/>
      <c r="M23" s="38" t="s">
        <v>659</v>
      </c>
      <c r="N23" s="42"/>
    </row>
    <row r="24" spans="1:14" ht="38.25" x14ac:dyDescent="0.2">
      <c r="A24" s="4" t="s">
        <v>331</v>
      </c>
      <c r="B24" s="85" t="s">
        <v>660</v>
      </c>
      <c r="C24" s="12"/>
      <c r="D24" s="12"/>
      <c r="E24" s="38" t="s">
        <v>661</v>
      </c>
      <c r="F24" s="86"/>
      <c r="G24" s="38" t="s">
        <v>662</v>
      </c>
      <c r="H24" s="86"/>
      <c r="I24" s="38" t="s">
        <v>663</v>
      </c>
      <c r="J24" s="86"/>
      <c r="K24" s="4" t="s">
        <v>664</v>
      </c>
      <c r="L24" s="42"/>
      <c r="M24" s="38" t="s">
        <v>665</v>
      </c>
      <c r="N24" s="42"/>
    </row>
    <row r="25" spans="1:14" x14ac:dyDescent="0.2">
      <c r="A25" s="4" t="s">
        <v>232</v>
      </c>
      <c r="B25" s="85" t="s">
        <v>618</v>
      </c>
      <c r="C25" s="12"/>
      <c r="D25" s="12"/>
      <c r="E25" s="38" t="s">
        <v>666</v>
      </c>
      <c r="F25" s="86"/>
      <c r="G25" s="38" t="s">
        <v>667</v>
      </c>
      <c r="H25" s="86"/>
      <c r="I25" s="38" t="s">
        <v>668</v>
      </c>
      <c r="J25" s="86"/>
      <c r="K25" s="4" t="s">
        <v>669</v>
      </c>
      <c r="L25" s="42"/>
      <c r="M25" s="38" t="s">
        <v>670</v>
      </c>
      <c r="N25" s="42"/>
    </row>
    <row r="26" spans="1:14" x14ac:dyDescent="0.2">
      <c r="A26" s="4" t="s">
        <v>234</v>
      </c>
      <c r="B26" s="85" t="s">
        <v>624</v>
      </c>
      <c r="C26" s="12"/>
      <c r="D26" s="12"/>
      <c r="E26" s="38" t="s">
        <v>671</v>
      </c>
      <c r="F26" s="86"/>
      <c r="G26" s="38" t="s">
        <v>672</v>
      </c>
      <c r="H26" s="86"/>
      <c r="I26" s="38" t="s">
        <v>673</v>
      </c>
      <c r="J26" s="86"/>
      <c r="K26" s="4" t="s">
        <v>674</v>
      </c>
      <c r="L26" s="42"/>
      <c r="M26" s="38" t="s">
        <v>675</v>
      </c>
      <c r="N26" s="42"/>
    </row>
    <row r="27" spans="1:14" x14ac:dyDescent="0.2">
      <c r="A27" s="4" t="s">
        <v>236</v>
      </c>
      <c r="B27" s="85" t="s">
        <v>630</v>
      </c>
      <c r="C27" s="12"/>
      <c r="D27" s="12"/>
      <c r="E27" s="38" t="s">
        <v>676</v>
      </c>
      <c r="F27" s="86"/>
      <c r="G27" s="38" t="s">
        <v>677</v>
      </c>
      <c r="H27" s="86"/>
      <c r="I27" s="38" t="s">
        <v>678</v>
      </c>
      <c r="J27" s="86"/>
      <c r="K27" s="4" t="s">
        <v>679</v>
      </c>
      <c r="L27" s="42"/>
      <c r="M27" s="38" t="s">
        <v>680</v>
      </c>
      <c r="N27" s="42"/>
    </row>
    <row r="28" spans="1:14" x14ac:dyDescent="0.2">
      <c r="A28" s="4" t="s">
        <v>238</v>
      </c>
      <c r="B28" s="85" t="s">
        <v>636</v>
      </c>
      <c r="C28" s="12"/>
      <c r="D28" s="12"/>
      <c r="E28" s="38" t="s">
        <v>681</v>
      </c>
      <c r="F28" s="86"/>
      <c r="G28" s="38" t="s">
        <v>682</v>
      </c>
      <c r="H28" s="86"/>
      <c r="I28" s="38" t="s">
        <v>683</v>
      </c>
      <c r="J28" s="86"/>
      <c r="K28" s="4" t="s">
        <v>684</v>
      </c>
      <c r="L28" s="42"/>
      <c r="M28" s="38" t="s">
        <v>685</v>
      </c>
      <c r="N28" s="42"/>
    </row>
    <row r="29" spans="1:14" ht="25.5" x14ac:dyDescent="0.2">
      <c r="A29" s="4" t="s">
        <v>240</v>
      </c>
      <c r="B29" s="85" t="s">
        <v>642</v>
      </c>
      <c r="C29" s="12"/>
      <c r="D29" s="12"/>
      <c r="E29" s="38" t="s">
        <v>686</v>
      </c>
      <c r="F29" s="86"/>
      <c r="G29" s="38" t="s">
        <v>687</v>
      </c>
      <c r="H29" s="86"/>
      <c r="I29" s="38" t="s">
        <v>688</v>
      </c>
      <c r="J29" s="86"/>
      <c r="K29" s="4" t="s">
        <v>689</v>
      </c>
      <c r="L29" s="42"/>
      <c r="M29" s="38" t="s">
        <v>690</v>
      </c>
      <c r="N29" s="42"/>
    </row>
    <row r="30" spans="1:14" ht="25.5" x14ac:dyDescent="0.2">
      <c r="A30" s="4" t="s">
        <v>242</v>
      </c>
      <c r="B30" s="85" t="s">
        <v>648</v>
      </c>
      <c r="C30" s="12"/>
      <c r="D30" s="12"/>
      <c r="E30" s="38" t="s">
        <v>691</v>
      </c>
      <c r="F30" s="86"/>
      <c r="G30" s="38" t="s">
        <v>692</v>
      </c>
      <c r="H30" s="86"/>
      <c r="I30" s="38" t="s">
        <v>693</v>
      </c>
      <c r="J30" s="86"/>
      <c r="K30" s="4" t="s">
        <v>694</v>
      </c>
      <c r="L30" s="42"/>
      <c r="M30" s="38" t="s">
        <v>695</v>
      </c>
      <c r="N30" s="42"/>
    </row>
    <row r="31" spans="1:14" ht="51" x14ac:dyDescent="0.2">
      <c r="A31" s="4" t="s">
        <v>244</v>
      </c>
      <c r="B31" s="85" t="s">
        <v>696</v>
      </c>
      <c r="C31" s="12"/>
      <c r="D31" s="12"/>
      <c r="E31" s="38" t="s">
        <v>697</v>
      </c>
      <c r="F31" s="86"/>
      <c r="G31" s="38" t="s">
        <v>698</v>
      </c>
      <c r="H31" s="86"/>
      <c r="I31" s="38" t="s">
        <v>699</v>
      </c>
      <c r="J31" s="86"/>
      <c r="K31" s="4" t="s">
        <v>700</v>
      </c>
      <c r="L31" s="42"/>
      <c r="M31" s="38" t="s">
        <v>701</v>
      </c>
      <c r="N31" s="42"/>
    </row>
    <row r="32" spans="1:14" ht="25.5" x14ac:dyDescent="0.2">
      <c r="A32" s="4" t="s">
        <v>336</v>
      </c>
      <c r="B32" s="85" t="s">
        <v>702</v>
      </c>
      <c r="C32" s="12"/>
      <c r="D32" s="12"/>
      <c r="E32" s="38" t="s">
        <v>703</v>
      </c>
      <c r="F32" s="86"/>
      <c r="G32" s="38" t="s">
        <v>704</v>
      </c>
      <c r="H32" s="86"/>
      <c r="I32" s="38" t="s">
        <v>705</v>
      </c>
      <c r="J32" s="86"/>
      <c r="K32" s="4" t="s">
        <v>706</v>
      </c>
      <c r="L32" s="42"/>
      <c r="M32" s="38" t="s">
        <v>707</v>
      </c>
      <c r="N32" s="42"/>
    </row>
    <row r="33" spans="1:14" x14ac:dyDescent="0.2">
      <c r="A33" s="45" t="s">
        <v>522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x14ac:dyDescent="0.2">
      <c r="A34" s="45" t="s">
        <v>523</v>
      </c>
    </row>
    <row r="35" spans="1:14" x14ac:dyDescent="0.2">
      <c r="A35" s="45" t="s">
        <v>524</v>
      </c>
    </row>
    <row r="36" spans="1:14" x14ac:dyDescent="0.2">
      <c r="A36" s="45" t="s">
        <v>607</v>
      </c>
    </row>
    <row r="37" spans="1:14" ht="37.5" customHeight="1" x14ac:dyDescent="0.2">
      <c r="B37" s="87" t="s">
        <v>160</v>
      </c>
      <c r="F37" s="87" t="s">
        <v>228</v>
      </c>
      <c r="I37" s="87" t="s">
        <v>162</v>
      </c>
      <c r="K37" s="171" t="s">
        <v>163</v>
      </c>
      <c r="L37" s="171"/>
      <c r="M37" s="171"/>
    </row>
    <row r="38" spans="1:14" ht="33" customHeight="1" x14ac:dyDescent="0.2">
      <c r="B38" s="87" t="s">
        <v>900</v>
      </c>
      <c r="F38" s="88" t="s">
        <v>164</v>
      </c>
      <c r="K38" s="143" t="s">
        <v>165</v>
      </c>
      <c r="L38" s="143"/>
      <c r="M38" s="143"/>
    </row>
    <row r="41" spans="1:14" x14ac:dyDescent="0.2">
      <c r="J41" s="89"/>
    </row>
  </sheetData>
  <mergeCells count="17">
    <mergeCell ref="A13:A14"/>
    <mergeCell ref="K37:M37"/>
    <mergeCell ref="K13:K15"/>
    <mergeCell ref="F13:F14"/>
    <mergeCell ref="L13:L14"/>
    <mergeCell ref="B13:D13"/>
    <mergeCell ref="M13:M15"/>
    <mergeCell ref="H13:H14"/>
    <mergeCell ref="E13:E15"/>
    <mergeCell ref="J13:J14"/>
    <mergeCell ref="I13:I15"/>
    <mergeCell ref="C15:D15"/>
    <mergeCell ref="B9:N9"/>
    <mergeCell ref="K38:M38"/>
    <mergeCell ref="N13:N14"/>
    <mergeCell ref="B10:N10"/>
    <mergeCell ref="G13:G15"/>
  </mergeCells>
  <printOptions horizontalCentered="1"/>
  <pageMargins left="0.27559055118110237" right="0.39370078740157483" top="7.874015748031496E-2" bottom="0.78740157480314965" header="0" footer="0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5"/>
  <sheetViews>
    <sheetView view="pageBreakPreview" zoomScaleNormal="100" zoomScaleSheetLayoutView="100" workbookViewId="0">
      <selection activeCell="E37" sqref="E37"/>
    </sheetView>
  </sheetViews>
  <sheetFormatPr defaultColWidth="8" defaultRowHeight="12.75" customHeight="1" x14ac:dyDescent="0.2"/>
  <cols>
    <col min="1" max="1" width="4.140625" style="2" customWidth="1"/>
    <col min="2" max="2" width="20.5703125" style="2" customWidth="1"/>
    <col min="3" max="3" width="10.28515625" style="2" customWidth="1"/>
    <col min="4" max="4" width="6.7109375" style="2" customWidth="1"/>
    <col min="5" max="5" width="14.140625" style="2" customWidth="1"/>
    <col min="6" max="6" width="6" style="2" customWidth="1"/>
    <col min="7" max="7" width="15" style="2" customWidth="1"/>
    <col min="8" max="8" width="6.7109375" style="2" customWidth="1"/>
    <col min="9" max="9" width="14.85546875" style="2" customWidth="1"/>
    <col min="10" max="10" width="10.140625" style="2" customWidth="1"/>
    <col min="11" max="11" width="11.42578125" style="2" hidden="1" customWidth="1"/>
    <col min="12" max="256" width="9.140625" style="2" customWidth="1"/>
  </cols>
  <sheetData>
    <row r="1" spans="1:9" x14ac:dyDescent="0.2">
      <c r="A1" s="2" t="str">
        <f>'1'!A1</f>
        <v>Naziv investicionog fonda: OAIF Future fund</v>
      </c>
    </row>
    <row r="2" spans="1:9" x14ac:dyDescent="0.2">
      <c r="A2" s="2" t="str">
        <f>'1'!A2</f>
        <v xml:space="preserve">Registarski broj investicionog fonda: </v>
      </c>
    </row>
    <row r="3" spans="1:9" x14ac:dyDescent="0.2">
      <c r="A3" s="2" t="str">
        <f>'1'!A3</f>
        <v>Naziv društva za upravljanje investicionim fondom: Društvo za upravljanje investicionim fondovima Kristal invest A.D. Banja Luka</v>
      </c>
    </row>
    <row r="4" spans="1:9" x14ac:dyDescent="0.2">
      <c r="A4" s="2" t="str">
        <f>'1'!A4</f>
        <v>Matični broj društva za upravljanje investicionim fondom: 01935615</v>
      </c>
    </row>
    <row r="5" spans="1:9" x14ac:dyDescent="0.2">
      <c r="A5" s="2" t="str">
        <f>'1'!A5</f>
        <v>JIB društva za upravljanje investicionim fondom: 4400819920004</v>
      </c>
    </row>
    <row r="6" spans="1:9" x14ac:dyDescent="0.2">
      <c r="A6" s="2" t="str">
        <f>'1'!A6</f>
        <v>JIB otvorenog investicionog fonda:</v>
      </c>
    </row>
    <row r="9" spans="1:9" x14ac:dyDescent="0.2">
      <c r="B9" s="150" t="s">
        <v>346</v>
      </c>
      <c r="C9" s="150"/>
      <c r="D9" s="150"/>
      <c r="E9" s="150"/>
      <c r="F9" s="150"/>
      <c r="G9" s="150"/>
      <c r="H9" s="150"/>
      <c r="I9" s="150"/>
    </row>
    <row r="10" spans="1:9" x14ac:dyDescent="0.2">
      <c r="B10" s="150" t="s">
        <v>6</v>
      </c>
      <c r="C10" s="150"/>
      <c r="D10" s="150"/>
      <c r="E10" s="150"/>
      <c r="F10" s="150"/>
      <c r="G10" s="150"/>
      <c r="H10" s="150"/>
      <c r="I10" s="150"/>
    </row>
    <row r="11" spans="1:9" x14ac:dyDescent="0.2">
      <c r="B11" s="1"/>
      <c r="C11" s="1"/>
      <c r="D11" s="1"/>
      <c r="E11" s="125"/>
      <c r="F11" s="1"/>
      <c r="G11" s="1"/>
      <c r="H11" s="1"/>
      <c r="I11" s="1"/>
    </row>
    <row r="12" spans="1:9" x14ac:dyDescent="0.2">
      <c r="A12" s="14" t="s">
        <v>708</v>
      </c>
      <c r="B12" s="2" t="s">
        <v>709</v>
      </c>
    </row>
    <row r="13" spans="1:9" ht="15" customHeight="1" x14ac:dyDescent="0.2">
      <c r="A13" s="146" t="s">
        <v>610</v>
      </c>
      <c r="B13" s="172" t="s">
        <v>349</v>
      </c>
      <c r="C13" s="173"/>
      <c r="D13" s="153" t="s">
        <v>10</v>
      </c>
      <c r="E13" s="153" t="s">
        <v>528</v>
      </c>
      <c r="F13" s="153" t="s">
        <v>10</v>
      </c>
      <c r="G13" s="153" t="s">
        <v>354</v>
      </c>
      <c r="H13" s="153" t="s">
        <v>10</v>
      </c>
      <c r="I13" s="153" t="s">
        <v>356</v>
      </c>
    </row>
    <row r="14" spans="1:9" ht="78.75" customHeight="1" x14ac:dyDescent="0.2">
      <c r="A14" s="147"/>
      <c r="B14" s="4" t="s">
        <v>357</v>
      </c>
      <c r="C14" s="25" t="s">
        <v>359</v>
      </c>
      <c r="D14" s="154"/>
      <c r="E14" s="155"/>
      <c r="F14" s="154"/>
      <c r="G14" s="155"/>
      <c r="H14" s="154"/>
      <c r="I14" s="155"/>
    </row>
    <row r="15" spans="1:9" x14ac:dyDescent="0.2">
      <c r="A15" s="2">
        <v>1</v>
      </c>
      <c r="B15" s="168">
        <v>2</v>
      </c>
      <c r="C15" s="170"/>
      <c r="D15" s="155"/>
      <c r="E15" s="4">
        <v>3</v>
      </c>
      <c r="F15" s="155"/>
      <c r="G15" s="4">
        <v>4</v>
      </c>
      <c r="H15" s="155"/>
      <c r="I15" s="4">
        <v>5</v>
      </c>
    </row>
    <row r="16" spans="1:9" x14ac:dyDescent="0.2">
      <c r="A16" s="4" t="s">
        <v>232</v>
      </c>
      <c r="B16" s="85" t="s">
        <v>710</v>
      </c>
      <c r="C16" s="12"/>
      <c r="D16" s="38" t="s">
        <v>711</v>
      </c>
      <c r="E16" s="80"/>
      <c r="F16" s="38" t="s">
        <v>712</v>
      </c>
      <c r="G16" s="80"/>
      <c r="H16" s="38" t="s">
        <v>713</v>
      </c>
      <c r="I16" s="66"/>
    </row>
    <row r="17" spans="1:11" x14ac:dyDescent="0.2">
      <c r="A17" s="4" t="s">
        <v>234</v>
      </c>
      <c r="B17" s="85" t="s">
        <v>714</v>
      </c>
      <c r="C17" s="12"/>
      <c r="D17" s="38" t="s">
        <v>715</v>
      </c>
      <c r="E17" s="80">
        <v>9804621.6999999993</v>
      </c>
      <c r="F17" s="38" t="s">
        <v>716</v>
      </c>
      <c r="G17" s="80">
        <v>9806282.2300000004</v>
      </c>
      <c r="H17" s="38" t="s">
        <v>717</v>
      </c>
      <c r="I17" s="66">
        <v>16.419899999999998</v>
      </c>
    </row>
    <row r="18" spans="1:11" ht="25.5" x14ac:dyDescent="0.2">
      <c r="A18" s="4"/>
      <c r="B18" s="85" t="s">
        <v>718</v>
      </c>
      <c r="C18" s="12" t="s">
        <v>719</v>
      </c>
      <c r="D18" s="38"/>
      <c r="E18" s="80">
        <v>500000</v>
      </c>
      <c r="F18" s="38"/>
      <c r="G18" s="80">
        <v>500275.21</v>
      </c>
      <c r="H18" s="38"/>
      <c r="I18" s="66">
        <v>0.83740000000000003</v>
      </c>
    </row>
    <row r="19" spans="1:11" ht="25.5" x14ac:dyDescent="0.2">
      <c r="A19" s="4"/>
      <c r="B19" s="85" t="s">
        <v>720</v>
      </c>
      <c r="C19" s="12" t="s">
        <v>721</v>
      </c>
      <c r="D19" s="38"/>
      <c r="E19" s="80">
        <v>500000</v>
      </c>
      <c r="F19" s="38"/>
      <c r="G19" s="80">
        <v>500000</v>
      </c>
      <c r="H19" s="38"/>
      <c r="I19" s="66">
        <v>0.83740000000000003</v>
      </c>
    </row>
    <row r="20" spans="1:11" ht="38.25" x14ac:dyDescent="0.2">
      <c r="A20" s="4"/>
      <c r="B20" s="85" t="s">
        <v>722</v>
      </c>
      <c r="C20" s="12" t="s">
        <v>723</v>
      </c>
      <c r="D20" s="38"/>
      <c r="E20" s="80">
        <v>8804621.6999999993</v>
      </c>
      <c r="F20" s="38"/>
      <c r="G20" s="80">
        <v>8806007.0199999996</v>
      </c>
      <c r="H20" s="38"/>
      <c r="I20" s="66">
        <v>14.745200000000001</v>
      </c>
    </row>
    <row r="21" spans="1:11" x14ac:dyDescent="0.2">
      <c r="A21" s="4" t="s">
        <v>236</v>
      </c>
      <c r="B21" s="85" t="s">
        <v>724</v>
      </c>
      <c r="C21" s="12"/>
      <c r="D21" s="38" t="s">
        <v>725</v>
      </c>
      <c r="E21" s="80"/>
      <c r="F21" s="38" t="s">
        <v>726</v>
      </c>
      <c r="G21" s="80"/>
      <c r="H21" s="38" t="s">
        <v>727</v>
      </c>
      <c r="I21" s="66"/>
    </row>
    <row r="22" spans="1:11" x14ac:dyDescent="0.2">
      <c r="A22" s="4" t="s">
        <v>728</v>
      </c>
      <c r="B22" s="85" t="s">
        <v>729</v>
      </c>
      <c r="C22" s="12"/>
      <c r="D22" s="38" t="s">
        <v>730</v>
      </c>
      <c r="E22" s="80">
        <v>9804621.6999999993</v>
      </c>
      <c r="F22" s="38" t="s">
        <v>731</v>
      </c>
      <c r="G22" s="80">
        <v>9806282.2300000004</v>
      </c>
      <c r="H22" s="38" t="s">
        <v>732</v>
      </c>
      <c r="I22" s="66">
        <v>16.419899999999998</v>
      </c>
    </row>
    <row r="23" spans="1:11" x14ac:dyDescent="0.2">
      <c r="A23" s="31"/>
      <c r="B23" s="21"/>
      <c r="C23" s="21"/>
      <c r="D23" s="70"/>
      <c r="E23" s="90"/>
      <c r="F23" s="70"/>
      <c r="G23" s="90"/>
      <c r="H23" s="70"/>
      <c r="I23" s="90"/>
    </row>
    <row r="24" spans="1:11" ht="37.5" customHeight="1" x14ac:dyDescent="0.2">
      <c r="B24" s="87" t="s">
        <v>160</v>
      </c>
      <c r="C24" s="3"/>
      <c r="D24" s="3"/>
      <c r="E24" s="91" t="s">
        <v>228</v>
      </c>
      <c r="F24" s="3"/>
      <c r="G24" s="3"/>
      <c r="H24" s="91" t="s">
        <v>162</v>
      </c>
      <c r="I24" s="175" t="s">
        <v>163</v>
      </c>
      <c r="J24" s="175"/>
      <c r="K24" s="175"/>
    </row>
    <row r="25" spans="1:11" ht="33" customHeight="1" x14ac:dyDescent="0.2">
      <c r="B25" s="87" t="s">
        <v>900</v>
      </c>
      <c r="E25" s="88" t="s">
        <v>164</v>
      </c>
      <c r="I25" s="143" t="s">
        <v>165</v>
      </c>
      <c r="J25" s="143"/>
    </row>
  </sheetData>
  <mergeCells count="13">
    <mergeCell ref="I25:J25"/>
    <mergeCell ref="G13:G14"/>
    <mergeCell ref="B9:I9"/>
    <mergeCell ref="I24:K24"/>
    <mergeCell ref="B15:C15"/>
    <mergeCell ref="I13:I14"/>
    <mergeCell ref="F13:F15"/>
    <mergeCell ref="A13:A14"/>
    <mergeCell ref="B10:I10"/>
    <mergeCell ref="B13:C13"/>
    <mergeCell ref="D13:D15"/>
    <mergeCell ref="E13:E14"/>
    <mergeCell ref="H13:H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15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'2'!OLE_LINK9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Darija CUPIC</dc:creator>
  <cp:lastModifiedBy>Bojan BLAGOJEVIC</cp:lastModifiedBy>
  <dcterms:created xsi:type="dcterms:W3CDTF">2022-01-04T14:42:08Z</dcterms:created>
  <dcterms:modified xsi:type="dcterms:W3CDTF">2022-02-09T10:27:02Z</dcterms:modified>
</cp:coreProperties>
</file>